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10" windowWidth="15120" windowHeight="7710" tabRatio="570" activeTab="5"/>
  </bookViews>
  <sheets>
    <sheet name="2021 доходы" sheetId="1" r:id="rId1"/>
    <sheet name="2021 расходы" sheetId="2" r:id="rId2"/>
    <sheet name="Прил 3" sheetId="3" r:id="rId3"/>
    <sheet name="2018МП-1" sheetId="4" r:id="rId4"/>
    <sheet name="Прил 5" sheetId="5" r:id="rId5"/>
    <sheet name="Прил 6" sheetId="6" r:id="rId6"/>
  </sheets>
  <definedNames>
    <definedName name="_xlnm.Print_Area" localSheetId="2">'Прил 3'!$C$35</definedName>
    <definedName name="_xlnm.Print_Area" localSheetId="4">'Прил 5'!$D$21</definedName>
    <definedName name="_xlnm.Print_Area" localSheetId="5">'Прил 6'!$C$8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<sst xmlns="http://schemas.openxmlformats.org/spreadsheetml/2006/main" count="1143" uniqueCount="424">
  <si>
    <t>Общегосударственные вопросы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</si>
  <si>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</si>
  <si>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</si>
  <si>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</si>
  <si>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</si>
  <si>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</si>
  <si>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</si>
  <si>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</si>
  <si>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</si>
  <si>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</si>
  <si>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</si>
  <si>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</si>
  <si>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</si>
  <si>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</si>
  <si>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</si>
  <si>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</si>
  <si>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</si>
  <si>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Обслуживание государственного и муниципального долга</t>
  </si>
  <si>
    <t>№ п/п</t>
  </si>
  <si>
    <t>ЦСР</t>
  </si>
  <si>
    <t>ВР</t>
  </si>
  <si>
    <t>01 0 00 00000</t>
  </si>
  <si>
    <t>Отдельные мероприятия муниципальной программы</t>
  </si>
  <si>
    <t>Закупка товаров, работ и услуг для обеспечения государственных (муниципальных) нужд</t>
  </si>
  <si>
    <t>02 0 00 00000</t>
  </si>
  <si>
    <t>02 1 00 00000</t>
  </si>
  <si>
    <t>03 0 00 00000</t>
  </si>
  <si>
    <t>03 1 00 00000</t>
  </si>
  <si>
    <t>Содержание и ремонт автомобильных дорог общего пользования, в том числе дорог в поселениях</t>
  </si>
  <si>
    <t>04 0 00 00000</t>
  </si>
  <si>
    <t>04 1 00 00000</t>
  </si>
  <si>
    <t>05 0 00 00000</t>
  </si>
  <si>
    <t>05 1 00 00000</t>
  </si>
  <si>
    <t>Мероприятия по организации уличного освещения</t>
  </si>
  <si>
    <t>06 0 00 00000</t>
  </si>
  <si>
    <t>06 1 00 00000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</si>
  <si>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</si>
  <si>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</si>
  <si>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07 0 00 00000</t>
  </si>
  <si>
    <t>07 1 00 00000</t>
  </si>
  <si>
    <t>Дополнительное материальное обеспечение, доплаты к пенсиям</t>
  </si>
  <si>
    <t>Социальное обеспечение и иные выплаты населению</t>
  </si>
  <si>
    <t>08 0 00 00000</t>
  </si>
  <si>
    <t>08 1 00 00000</t>
  </si>
  <si>
    <t>50 0 00 00000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</si>
  <si>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</si>
  <si>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</si>
  <si>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</si>
  <si>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</si>
  <si>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муниципального образования</t>
  </si>
  <si>
    <t>Иные бюджетные ассигнования</t>
  </si>
  <si>
    <t>Осуществление отдельных полномочий Краснодарского края</t>
  </si>
  <si>
    <t>Управление муниципальным долгом</t>
  </si>
  <si>
    <t>Процентные платежи по муниципальному долгу</t>
  </si>
  <si>
    <t>Обслуживание государственного (муниципального) долга</t>
  </si>
  <si>
    <t>Осуществление первичного воинского учета на территориях, где отсутствуют военные комиссариаты</t>
  </si>
  <si>
    <t>55 2 00 00000</t>
  </si>
  <si>
    <t>55 2 00 51180</t>
  </si>
  <si>
    <t>75 0 00 00000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</si>
  <si>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</si>
  <si>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Межбюджетные трансферты</t>
  </si>
  <si>
    <t>ПР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</si>
  <si>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</si>
  <si>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</si>
  <si>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Обслуживание государственного внутреннего и муниципального долга</t>
  </si>
  <si>
    <t>01</t>
  </si>
  <si>
    <t>00</t>
  </si>
  <si>
    <t>02</t>
  </si>
  <si>
    <t>04</t>
  </si>
  <si>
    <t>06</t>
  </si>
  <si>
    <t>03</t>
  </si>
  <si>
    <t>09</t>
  </si>
  <si>
    <t>05</t>
  </si>
  <si>
    <t>08</t>
  </si>
  <si>
    <t xml:space="preserve">Код </t>
  </si>
  <si>
    <t>тыс. рублей</t>
  </si>
  <si>
    <t>11 0 00 00000</t>
  </si>
  <si>
    <t>11 1 00 00000</t>
  </si>
  <si>
    <t>Мероприятия по землеустройству и землепользованию</t>
  </si>
  <si>
    <t>07</t>
  </si>
  <si>
    <t>09 1 01 00000</t>
  </si>
  <si>
    <t>09 1 00 00000</t>
  </si>
  <si>
    <t>09 0 00 00000</t>
  </si>
  <si>
    <t xml:space="preserve">  (тыс. рублей)</t>
  </si>
  <si>
    <t>Код БК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</si>
  <si>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</si>
  <si>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</si>
  <si>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</si>
  <si>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</si>
  <si>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</si>
  <si>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</si>
  <si>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</si>
  <si>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</si>
  <si>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</si>
  <si>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1 11 05035 10 0000 120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</si>
  <si>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</si>
  <si>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</si>
  <si>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</si>
  <si>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</si>
  <si>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Дотации бюджетам бюджетной системы Российской Федерации </t>
  </si>
  <si>
    <t>1 13 02995 10 0000 130</t>
  </si>
  <si>
    <t>Прочие доходы от компенсации затрат бюджетов сельских поселений</t>
  </si>
  <si>
    <t xml:space="preserve">                                                                                                     (тыс. рублей)</t>
  </si>
  <si>
    <t>Наименование</t>
  </si>
  <si>
    <t>Вед</t>
  </si>
  <si>
    <t>РЗ</t>
  </si>
  <si>
    <t>ВСЕГО</t>
  </si>
  <si>
    <t>Администрация Мичуринского сельского поселения</t>
  </si>
  <si>
    <t>Функционирование высшего должностного лица субъекта Российской Федерации и   муниципального образования</t>
  </si>
  <si>
    <t>Обеспечение деятельности высшего органа исполнительной власти муниципального образования Мичуринское сельского поселения</t>
  </si>
  <si>
    <t>Глава Мичуринского сельского поселения</t>
  </si>
  <si>
    <t>50 1 01 00190</t>
  </si>
  <si>
    <t>51 0 00 00000</t>
  </si>
  <si>
    <t>51 1 00 00000</t>
  </si>
  <si>
    <t>51 1 00 00190</t>
  </si>
  <si>
    <t>Закупка товаров, работ и услуг для государственных (муниципальных нужд)</t>
  </si>
  <si>
    <t>Осуществление  отдельных  государственных полномочий  Краснодарского края</t>
  </si>
  <si>
    <t>51 2 00 00000</t>
  </si>
  <si>
    <t>Осуществление отдельных государственных полномочий  по образованию и организации деятельности административных комиссий</t>
  </si>
  <si>
    <t>51 2 00 60190</t>
  </si>
  <si>
    <t>Обеспечение деятельности финансовых, налоговых и таможенных финансового (финансово - бюджетного) надзора</t>
  </si>
  <si>
    <t>75 0 00 00190</t>
  </si>
  <si>
    <t>Формирование резервного фонда администрации муниципального района</t>
  </si>
  <si>
    <t>51 5 00 00000</t>
  </si>
  <si>
    <t>Резервный фонд администрации муниципального образования</t>
  </si>
  <si>
    <t>51 5 00 20590</t>
  </si>
  <si>
    <t>Реализация мероприятий программы</t>
  </si>
  <si>
    <t>01 1 00 0 0000</t>
  </si>
  <si>
    <t>17 0 00 00000</t>
  </si>
  <si>
    <t>17 1 00 00000</t>
  </si>
  <si>
    <t>Обеспечение деятельности высшего органа исполнительной власти муниципального образования- администрации Мичуринского сельского поселения</t>
  </si>
  <si>
    <t>Расхода на обеспечение деятельности централизованной бухгалтерии</t>
  </si>
  <si>
    <t>51 6 00 00000</t>
  </si>
  <si>
    <t>Обеспечение деятельности подведомственных учреждений</t>
  </si>
  <si>
    <t>51 6 00 00590</t>
  </si>
  <si>
    <t>Обеспечение хозяйственного обслуживания муниципальных органов</t>
  </si>
  <si>
    <t>51 8 00 00000</t>
  </si>
  <si>
    <t>Расходы на обеспечение деятельности (оказание услуг) муниципальных учреждений по хозяйственному обслуживанию</t>
  </si>
  <si>
    <t>51 8 00 00590</t>
  </si>
  <si>
    <t>Непрограммные расходы</t>
  </si>
  <si>
    <t>99 9 00 00000</t>
  </si>
  <si>
    <t>Финансирование расходов по территориальным органам общественного самоуправления</t>
  </si>
  <si>
    <t>99 9 00 00190</t>
  </si>
  <si>
    <t xml:space="preserve">Осуществление первичного воинского учета </t>
  </si>
  <si>
    <t>16 1 00 00000</t>
  </si>
  <si>
    <t>19 0 00 00000</t>
  </si>
  <si>
    <t>19 1 00 00000</t>
  </si>
  <si>
    <t xml:space="preserve">20 0 00 00000 </t>
  </si>
  <si>
    <t>20 1 00 00000</t>
  </si>
  <si>
    <t>21 1 00 00000</t>
  </si>
  <si>
    <t>Мероприятия в области строительства, архитектуры и градостроительства</t>
  </si>
  <si>
    <t xml:space="preserve">Отдельные мероприятия муниципальной программы </t>
  </si>
  <si>
    <t>Мероприятия по поддержке субъектов малого и среднего предпринимательства</t>
  </si>
  <si>
    <t>Энергосбережение и повышение энергетической эффективности предприятий и учреждений</t>
  </si>
  <si>
    <t>Мероприятия по валке и санитарной обрезке деревьев</t>
  </si>
  <si>
    <t>Мероприятия по озеленению</t>
  </si>
  <si>
    <t>09 1 02 00000</t>
  </si>
  <si>
    <t>Мероприятия по уборке мест общего пользования</t>
  </si>
  <si>
    <t>09 1 03 00000</t>
  </si>
  <si>
    <t>Мероприятия по покосу сорной и карантинной растительности, дератизации и дезинсекции</t>
  </si>
  <si>
    <t>09 1 04 00000</t>
  </si>
  <si>
    <t>Мероприятия по содержанию мест захоронения</t>
  </si>
  <si>
    <t>09 1 05 00000</t>
  </si>
  <si>
    <t xml:space="preserve">Мероприятия по техническому обслуживанию и ремонт детских игровых и спортивных площадок </t>
  </si>
  <si>
    <t>09 1 06 00000</t>
  </si>
  <si>
    <t>Организация уличного освещения</t>
  </si>
  <si>
    <t>09 1 07 00000</t>
  </si>
  <si>
    <t>Мероприятия по содержанию вечного огня</t>
  </si>
  <si>
    <t>09 1 09 00000</t>
  </si>
  <si>
    <t>18 0 00 00000</t>
  </si>
  <si>
    <t>Мероприятия по охране земель</t>
  </si>
  <si>
    <t>18 1 00 00000</t>
  </si>
  <si>
    <t>Закупка товаров, работ и услуг для муниципальных нужд</t>
  </si>
  <si>
    <t xml:space="preserve">Молодежная политика </t>
  </si>
  <si>
    <t>Муниципальная программа "Молодежь-2017"</t>
  </si>
  <si>
    <t>11 1  00 00000</t>
  </si>
  <si>
    <t>Культура,  кинематография</t>
  </si>
  <si>
    <t>12 0 00 00000</t>
  </si>
  <si>
    <t>12 1 00  00000</t>
  </si>
  <si>
    <t>Расходы на обеспечение деятельности  учреждений культуры и мероприятий  в сфере культуры и кинематографии</t>
  </si>
  <si>
    <t>12 1 01  00590</t>
  </si>
  <si>
    <t xml:space="preserve">Повышение оплаты труда работникам муниципальных бюджетных учреждений культуры </t>
  </si>
  <si>
    <t>12 1 02 00000</t>
  </si>
  <si>
    <t>12 1 02 S0120</t>
  </si>
  <si>
    <t>Дополнительная помощь местным бюджетам для решения социально значимых вопросов</t>
  </si>
  <si>
    <t>12 1 03 00000</t>
  </si>
  <si>
    <t>Предоставление субсидий на дополнительную помощь местным бюджетам для решения социально значимых вопросов (средства краевого бюджета)</t>
  </si>
  <si>
    <t>ГП Кр. к «Развитие культуры», основное мероприятие «Реконструкция и развитие» по пункту «Ремонт кровли здания ДК»</t>
  </si>
  <si>
    <t>12 1 04 00000</t>
  </si>
  <si>
    <t>Субсидии на укрепление материально-технической базы, технического оснащения муниципальных учреждений культуры (средства местного бюджета)</t>
  </si>
  <si>
    <t>Другие вопросы в области культуры, кинематографии</t>
  </si>
  <si>
    <t>13 0 00 00000</t>
  </si>
  <si>
    <t>13 1 00 00000</t>
  </si>
  <si>
    <t>Выплата дополнительного материального обеспечения, доплат к пенсиям, пособий и компенсаций</t>
  </si>
  <si>
    <t>85 0 00 00000</t>
  </si>
  <si>
    <t>85 0 00 41210</t>
  </si>
  <si>
    <t xml:space="preserve">Физическая культура </t>
  </si>
  <si>
    <t>14 0 00 00000</t>
  </si>
  <si>
    <t>14 1 00 00000</t>
  </si>
  <si>
    <t>Средства массовой информации</t>
  </si>
  <si>
    <t>Другие вопросы в области средств массовой информации</t>
  </si>
  <si>
    <t>15 0 00 00000</t>
  </si>
  <si>
    <t>15 1 00 00000</t>
  </si>
  <si>
    <t>Поддержка и развитие телерадиовещания, печатных средств массовой информации ,обеспечение информирования граждан о деятельности органов муниципальной власти</t>
  </si>
  <si>
    <t>96 1 00 00000</t>
  </si>
  <si>
    <t>96 1 00 10150</t>
  </si>
  <si>
    <t xml:space="preserve">Обслуживание государственного (муниципального) долга </t>
  </si>
  <si>
    <t>12</t>
  </si>
  <si>
    <t xml:space="preserve">Наименование </t>
  </si>
  <si>
    <t>Мероприятия по техническому обслуживанию и ремонту детских игровых площадок</t>
  </si>
  <si>
    <t>12 1 00 00000</t>
  </si>
  <si>
    <t>12 1 01 00000</t>
  </si>
  <si>
    <t>12 1 01 00590</t>
  </si>
  <si>
    <t xml:space="preserve">Муниципальная программа «Противодействие коррупции на территории Мичуринского сельского поселения» на 2018 </t>
  </si>
  <si>
    <t>17 1 00 000000</t>
  </si>
  <si>
    <t xml:space="preserve">Муниципальная программа «Использование и охрана земель в Мичуринском сельском поселении» на 2018 год </t>
  </si>
  <si>
    <t>20 0 00 00000</t>
  </si>
  <si>
    <t>21 0 00 00000</t>
  </si>
  <si>
    <t>Обеспечение деятельности высшего органа исполнительной власти муниципального образования</t>
  </si>
  <si>
    <t>Высшее должностное лицо муниципального образования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</si>
  <si>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</si>
  <si>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Формирование резервного фонда администрации муниципального образования</t>
  </si>
  <si>
    <t>Расходы на обеспечение деятельности централизованной бухгалтерии</t>
  </si>
  <si>
    <t>Осуществление первичного воинского учета</t>
  </si>
  <si>
    <t>Дополнительное материальное обеспечение, доплата к пенсиям</t>
  </si>
  <si>
    <t>96 0 00 00000</t>
  </si>
  <si>
    <r>
      <t>Обеспечение деятельности подведомственных учреждений (</t>
    </r>
    <r>
      <rPr>
        <sz val="11"/>
        <color indexed="8"/>
        <rFont val="Times New Roman"/>
        <family val="1"/>
      </rPr>
      <t>централизованной бухгалтерии)</t>
    </r>
  </si>
  <si>
    <t>01 1 00 0 00000</t>
  </si>
  <si>
    <t>Физическая культура</t>
  </si>
  <si>
    <t>Обслуживание государственного  и муниципального долга</t>
  </si>
  <si>
    <t>Обслуживание внутреннего государственного и муниципального долга</t>
  </si>
  <si>
    <t>Код бюджетной классификации</t>
  </si>
  <si>
    <t>Наименование расходов</t>
  </si>
  <si>
    <t>0100</t>
  </si>
  <si>
    <t>0102</t>
  </si>
  <si>
    <t>Функционирование высшего должностного лица субъекта Российской Федерации и  органа местного самоуправления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</si>
  <si>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</si>
  <si>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</si>
  <si>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0106</t>
  </si>
  <si>
    <t xml:space="preserve">Осуществление внешнего муниципального финансового контроля за исполнением местных 
бюджетов
</t>
  </si>
  <si>
    <t>0111</t>
  </si>
  <si>
    <t>0113</t>
  </si>
  <si>
    <t>0200</t>
  </si>
  <si>
    <t>0203</t>
  </si>
  <si>
    <t>Мобилизационная и вневоинская подготовка</t>
  </si>
  <si>
    <t>0300</t>
  </si>
  <si>
    <t>0314</t>
  </si>
  <si>
    <t>0400</t>
  </si>
  <si>
    <t>0409</t>
  </si>
  <si>
    <t>0412</t>
  </si>
  <si>
    <t>0500</t>
  </si>
  <si>
    <t>0502</t>
  </si>
  <si>
    <t>0503</t>
  </si>
  <si>
    <t>0800</t>
  </si>
  <si>
    <t xml:space="preserve">Культура,  кинематография </t>
  </si>
  <si>
    <t>0801</t>
  </si>
  <si>
    <t>0804</t>
  </si>
  <si>
    <t>ВСЕГО РАСХОДОВ:</t>
  </si>
  <si>
    <t>Расходование средств резервного фонда администрации Мичуринского сельского поселения</t>
  </si>
  <si>
    <t>Раздел</t>
  </si>
  <si>
    <t>Направлено на мероприятия</t>
  </si>
  <si>
    <t>0111 "Резервные фонды"</t>
  </si>
  <si>
    <t>Прочие расходы</t>
  </si>
  <si>
    <t>ВСЕГО: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</si>
  <si>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</si>
  <si>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 xml:space="preserve">Источники внутреннего финансирования дефицита бюджета, всего   </t>
  </si>
  <si>
    <t>000 01 02 00 00 00 0000 000</t>
  </si>
  <si>
    <t>Кредиты кредитных учреждений в валюте Российской Федерации</t>
  </si>
  <si>
    <t>000 01 02 00 00 00 0000 700</t>
  </si>
  <si>
    <t>Бюджетные кредиты от других бюджетов бюджетной системы Российской Федерации</t>
  </si>
  <si>
    <t>000 01 02 00 00 10 0000 710</t>
  </si>
  <si>
    <t>Получение кредитов от кредитных организаций бюджетами сельских поселений  в валюте Российской Федерации</t>
  </si>
  <si>
    <t>000 01 02 00 00 00 0000 800</t>
  </si>
  <si>
    <t>000 01 02 00 00 10 0000 810</t>
  </si>
  <si>
    <t>000 01  03 00 00 00 0000 000</t>
  </si>
  <si>
    <t>000 01 03 00 00 00 0000 800</t>
  </si>
  <si>
    <t>Погашение бюджетами сельских поселений  кредитов  от других бюджетов  бюджетной системы Российской Федерации в валюте Российской Федерации</t>
  </si>
  <si>
    <t>000 01 03 01 00 10 0000 810</t>
  </si>
  <si>
    <t xml:space="preserve"> Погашение бюджетами сельских поселений  кредитов  от других бюджетов 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</si>
  <si>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</si>
  <si>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</si>
  <si>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</si>
  <si>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</si>
  <si>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000 01 05 02 01 00 0000 510</t>
  </si>
  <si>
    <t>992 01 05 02 01 10 0000 510</t>
  </si>
  <si>
    <t>000 01 05 00 00 00 0000 600</t>
  </si>
  <si>
    <t>000 01 05 02 00 00 0000 600</t>
  </si>
  <si>
    <t>000 01 05 02 01 00 0000 610</t>
  </si>
  <si>
    <t>992 01 05 02 01 10 0000 610</t>
  </si>
  <si>
    <t xml:space="preserve">в том числе: источники внутреннего финансирования бюджета из них:            </t>
  </si>
  <si>
    <t>1 06 06033 10 0000 110</t>
  </si>
  <si>
    <t>1 06 06043 10 0000 110</t>
  </si>
  <si>
    <t>Прочие неналоговые доходы бюджетов сельских поселений</t>
  </si>
  <si>
    <t>1 17 05050 10 0000 180</t>
  </si>
  <si>
    <t>ГП «Развитие сети автомобильных дорог Краснодарского края»</t>
  </si>
  <si>
    <t>Доходы бюджета всего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</si>
  <si>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</si>
  <si>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000 01  03 01 00 00 0000 700</t>
  </si>
  <si>
    <t>000 01 03 01 00 10 0000 710</t>
  </si>
  <si>
    <t>Прочие дотации бюджетам сельских поселений</t>
  </si>
  <si>
    <t>Ведомственная структура расходов бюджета поселения  на 2019 год</t>
  </si>
  <si>
    <t>51 4 00 00000</t>
  </si>
  <si>
    <t>Обеспечение проведения выборов и референдумов, расходы поселения связанные с подготовкой и проведением выборов и референдумов</t>
  </si>
  <si>
    <t>51 4 00 00190</t>
  </si>
  <si>
    <t>Муниципальная программа «Противодействие коррупции на территории Мичуринского сельского поселения» на 2019 год</t>
  </si>
  <si>
    <t xml:space="preserve">51 7 00 29010 </t>
  </si>
  <si>
    <t>Уплата иных платежей</t>
  </si>
  <si>
    <t>Общеэкономические вопросы</t>
  </si>
  <si>
    <t>Муниципальная программа "Молодежь-2019"</t>
  </si>
  <si>
    <t>Муниципальная программа "Поддержка малого и среднего предпринимательства" на 2019 год</t>
  </si>
  <si>
    <t>Бюджетные инвестиции в объекты капитального строительства государственной (муниципальной) собственности</t>
  </si>
  <si>
    <t>08 1 00 62400</t>
  </si>
  <si>
    <t>Дополнительная помощь местным бюджетам для решения социально значимых вопросов (краевой бюджет)</t>
  </si>
  <si>
    <t>09 1 07 S0050</t>
  </si>
  <si>
    <t>Благоустройство территории п. Агроном</t>
  </si>
  <si>
    <t>09 1 10 00000</t>
  </si>
  <si>
    <t>Муниципальная программа «Использование и охрана земель в Мичуринском сельском поселении» на 2019 год</t>
  </si>
  <si>
    <t>12 1 03 S0000</t>
  </si>
  <si>
    <t>Предоставление субсидий на дополнительную помощь местным бюджетам для решения социально значимых вопросов (местный бюджет)</t>
  </si>
  <si>
    <t>12 1 03 10050</t>
  </si>
  <si>
    <t>Отдельные мероприятия муниципальной программы расходы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</si>
  <si>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13 1 00 L299F</t>
  </si>
  <si>
    <t>Муниципальная программа «Противодействие терроризму  и экстремизму, минимизация и ликвидация последствий их проявления» на 2019 год</t>
  </si>
  <si>
    <t>Муниципальная программа «Молодежь- 2019»</t>
  </si>
  <si>
    <t>Прочие субсидии бюджетам сельских поселений</t>
  </si>
  <si>
    <t xml:space="preserve">Прочие субсидии бюджетам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</si>
  <si>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</si>
  <si>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</si>
  <si>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 субъектов Российской Федерации</t>
  </si>
  <si>
    <t>Иные межбюджетные трансферты</t>
  </si>
  <si>
    <t>Иные межбюджетные трансферты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</si>
  <si>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</si>
  <si>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</si>
  <si>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</si>
  <si>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</si>
  <si>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Акцизы по подакцизным товарам (продукции), производимым на территории Российской Федерации</t>
  </si>
  <si>
    <t>1 03  02200 010000 110</t>
  </si>
  <si>
    <t>1 16 07090 10 0000 140</t>
  </si>
  <si>
    <t>2 02 29999 00 0000 150</t>
  </si>
  <si>
    <t>2 02 00000 00 0000 150</t>
  </si>
  <si>
    <t>2 02 15001 00 0000 150</t>
  </si>
  <si>
    <t>2 02 29999 10 0000 150</t>
  </si>
  <si>
    <t>2 02 35118 00 0000150</t>
  </si>
  <si>
    <t>2 02 35118 10 0000 150</t>
  </si>
  <si>
    <t>2 02 49999 00 0000 150</t>
  </si>
  <si>
    <t>2 02 49999 10 0000 150</t>
  </si>
  <si>
    <t>2 02 30024 00 0000 150</t>
  </si>
  <si>
    <t>2 02 30024 10 0000 150</t>
  </si>
  <si>
    <t xml:space="preserve">ГП Краснодарского края «Развитие сети автомобильных дорог Краснодарского края» </t>
  </si>
  <si>
    <t>03 1 00 S2440</t>
  </si>
  <si>
    <t>07 1 00 62440</t>
  </si>
  <si>
    <t>09 1 01 62980</t>
  </si>
  <si>
    <t>09 1 02 62980</t>
  </si>
  <si>
    <t>09 1 07 62980</t>
  </si>
  <si>
    <t>112 1 01 S0640</t>
  </si>
  <si>
    <t>12 1 01 S0640</t>
  </si>
  <si>
    <t>Капитальный ремонт и укрепление материально-технической базы дома культуры по адресу п. Агроном ул. Почтовая 1</t>
  </si>
  <si>
    <t>Муниципальная программа «Использование и охрана земель» на 2020 год</t>
  </si>
  <si>
    <t>Муниципальная программа «Поддержка  малого и среднего предпринимательства»  на 2020 год</t>
  </si>
  <si>
    <t xml:space="preserve">Дополнительная помощь местным бюджетам для решения социально значимых вопросов </t>
  </si>
  <si>
    <t xml:space="preserve">ПРИЛОЖЕНИЕ 1                                                                      к решению Совета
Мичуринского сельского поселения
от __________ г.   № _____
</t>
  </si>
  <si>
    <t>Доходы бюджета Мичуринского сельского поселения за 2021 год по кодам бюджетной классификации доходов бюджета Мичуринского сельского поселения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</si>
  <si>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</si>
  <si>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</si>
  <si>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1 16 07010 10 0000 140</t>
  </si>
  <si>
    <t>1 11 09045 10 0000 130</t>
  </si>
  <si>
    <t>2 02 19999 00 0000 150</t>
  </si>
  <si>
    <t>Прочие безвозмездные поступления в бюджеты сельских поселений</t>
  </si>
  <si>
    <t>2 07 05030 10 0000 150</t>
  </si>
  <si>
    <t>% исполнения к годовым назначениям 2021 г.</t>
  </si>
  <si>
    <t>Годовые бюджетные назначения на 2021 г.</t>
  </si>
  <si>
    <t>Исполнение бюджета за  2021г.</t>
  </si>
  <si>
    <t xml:space="preserve">ПРИЛОЖЕНИЕ 2                                                                      к решению Совета
Мичуринского сельского поселения
от___________ г.   № ______
</t>
  </si>
  <si>
    <t>Расходы бюджета Мичуринского сельского поселения Динского района по ведомственной структуре расходов за  2021г.</t>
  </si>
  <si>
    <t>Исполнение бюджета за 2021г.</t>
  </si>
  <si>
    <t xml:space="preserve">Муниципальная программа "О проведении  работ по уточнению  записей в  похозяйственных книгах»  на 2021г </t>
  </si>
  <si>
    <t>50 5 00 20590</t>
  </si>
  <si>
    <t>09 1 08 00000</t>
  </si>
  <si>
    <t>09 1 11 00000</t>
  </si>
  <si>
    <t>+</t>
  </si>
  <si>
    <t>Реализация муниципальных функций, связанных с муниципальным управлением</t>
  </si>
  <si>
    <t>Реализация проектов благоустройства в рамках инициативного бюджетирования</t>
  </si>
  <si>
    <t>Муниципальная программа «Ремонт и реконструкция муниципального имущества на 2021 год»</t>
  </si>
  <si>
    <t>Муниципальная программа «Обеспечение безопасности» на 2021 год</t>
  </si>
  <si>
    <t>Муниципальная программа «Капитальный ремонт и  ремонт автомобильных дорог местного значения на 2021 год»</t>
  </si>
  <si>
    <t>Муниципальная программа «Повышение безопасности дорожного движения на 2021 год»</t>
  </si>
  <si>
    <t xml:space="preserve">Муниципальная программа «Мероприятия  по землеустройству и землепользованию" на 2021 год </t>
  </si>
  <si>
    <t>Муниципальная программа «Энергосбережение и энергоэффективность» на 2021 год</t>
  </si>
  <si>
    <t>Муниципальная программа «Подготовка предприятий жилищно-коммунального комплекса к работе в осеннее - зимний период 2021-2022 годов»</t>
  </si>
  <si>
    <t xml:space="preserve">Муниципальная программа «Социальное развитие жилищно- коммунального комплекса на 2021г» </t>
  </si>
  <si>
    <t>Муниципальная программа «Благоустройство, санитарное состояние, озеленение на 2021 год»</t>
  </si>
  <si>
    <t>Муниципальная программа «Формирование современной городской среды» на 2021 год»</t>
  </si>
  <si>
    <t>Муниципальная программа  "Развитие культуры на 2021 год"</t>
  </si>
  <si>
    <t>Муниципальная программа «Мероприятия, посвященные памятным датам и знаменательным событиям в 2021г»</t>
  </si>
  <si>
    <t>Муниципальная программа «Развитие физической культуры и спорта» на 2021 год</t>
  </si>
  <si>
    <t>Муниципальная программа «Расширение информационного пространства»на 2021г</t>
  </si>
  <si>
    <t xml:space="preserve">ПРИЛОЖЕНИЕ 3                                                                      к решению Совета
Мичуринского сельского поселения
от ___________ г.   № ______
</t>
  </si>
  <si>
    <t>Расходы бюджета Мичуринского сельского поселения за 2021 год  по  разделам и подразделам классификации расходов бюджета</t>
  </si>
  <si>
    <t xml:space="preserve">ПРИЛОЖЕНИЕ 4                                                                      к решению Совета
Мичуринского сельского поселения
от ______________ г.   № ______
</t>
  </si>
  <si>
    <r>
      <rPr>
        <b/>
        <sz val="11"/>
        <color indexed="8"/>
        <rFont val="Times New Roman"/>
        <family val="1"/>
      </rPr>
      <t xml:space="preserve">Расходы бюджета  Мичуринского сельского поселения  за 2021 год по целевым статьям (муниципальным программам Мичуринского сельского поселения и непрограммным направлениям деятельности), группам видов расходов классификации расходов бюджета
</t>
    </r>
    <r>
      <rPr>
        <sz val="11"/>
        <color indexed="8"/>
        <rFont val="Times New Roman"/>
        <family val="1"/>
      </rPr>
      <t xml:space="preserve">
    </t>
    </r>
  </si>
  <si>
    <t>Муниципальная программа «Ремонт и реконструкция муниципального имущества» на 2021 год</t>
  </si>
  <si>
    <t>Муниципальная программа «Капитальный ремонт и ремонт автомобильных дорог местного значения» на 2021 год</t>
  </si>
  <si>
    <t xml:space="preserve"> Муниципальная программа «Мероприятия по землеустройству  и землепользованию» на 2021 год</t>
  </si>
  <si>
    <r>
      <t>Муниципальная программа «</t>
    </r>
    <r>
      <rPr>
        <sz val="11"/>
        <color indexed="8"/>
        <rFont val="Times New Roman"/>
        <family val="1"/>
      </rPr>
      <t>Подготовка предприятий жилищно-коммунального комплекса к работе в осенне-зимний период на  2021-2022 годы»</t>
    </r>
  </si>
  <si>
    <t>Муниципальная программа «Социальное развития жилищно- коммунального комплекса» на 2021 год</t>
  </si>
  <si>
    <t>Муниципальная программа «Благоустройство, санитарное состояние, озеленение» на 2021 год</t>
  </si>
  <si>
    <t>Муниципальная программа «Развитие культуры» на 2021 год</t>
  </si>
  <si>
    <t>Муниципальная программа «Мероприятия, посвященные памятным датам и знаменательным событиям» на 2021 год</t>
  </si>
  <si>
    <t>Муниципальная программа «Расширение информационного пространства» на 2021 год</t>
  </si>
  <si>
    <t>Муниципальная программа «Использование и охрана земель» на 2021 год</t>
  </si>
  <si>
    <t>Муниципальная программа «Обеспечение пожарной безопасности» на 2021 год</t>
  </si>
  <si>
    <t>Муниципальная программа «Повышение безопасности дорожного движения» на 2021 год</t>
  </si>
  <si>
    <t>01 1 00 00000</t>
  </si>
  <si>
    <t>Прочие обязательства муниципального образования</t>
  </si>
  <si>
    <t>Иные бюджетные ассигнования (суды, иски)</t>
  </si>
  <si>
    <t>50 5 00 00000</t>
  </si>
  <si>
    <t>50 5 00 29010</t>
  </si>
  <si>
    <t>ПРИЛОЖЕНИЕ 5                                                                      к решению Совета
Мичуринского сельского поселения
от________________ г.   № __________</t>
  </si>
  <si>
    <t>Источники финансирования дефицита бюджета Мичуринского сельского поселения за 2021 год по кодам классификации источников 
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</si>
  <si>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</si>
  <si>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</si>
  <si>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</si>
  <si>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</si>
  <si>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ПРИЛОЖЕНИЕ 6                                                                      к решению Совета
Мичуринского сельского поселения
от ___________ г.   № ________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</si>
</sst>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#,##0&quot;р.&quot;"/>
    <numFmt numFmtId="174" formatCode="0.0"/>
    <numFmt numFmtId="175" formatCode="#,##0.0&quot;р.&quot;;[Red]\-#,##0.0&quot;р.&quot;"/>
    <numFmt numFmtId="176" formatCode="#,##0.0&quot;р.&quot;"/>
    <numFmt numFmtId="177" formatCode="_-* #,##0.0&quot;р.&quot;_-;\-* #,##0.0&quot;р.&quot;_-;_-* &quot;-&quot;?&quot;р.&quot;_-;_-@_-"/>
    <numFmt numFmtId="178" formatCode="#,##0.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"/>
    <numFmt numFmtId="185" formatCode="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993300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72" fontId="33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1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174" fontId="52" fillId="0" borderId="10" xfId="0" applyNumberFormat="1" applyFont="1" applyBorder="1" applyAlignment="1">
      <alignment horizontal="right" vertical="center"/>
    </xf>
    <xf numFmtId="174" fontId="52" fillId="0" borderId="13" xfId="0" applyNumberFormat="1" applyFont="1" applyBorder="1" applyAlignment="1">
      <alignment horizontal="right" vertical="center"/>
    </xf>
    <xf numFmtId="174" fontId="52" fillId="0" borderId="10" xfId="0" applyNumberFormat="1" applyFont="1" applyBorder="1" applyAlignment="1">
      <alignment vertical="center"/>
    </xf>
    <xf numFmtId="174" fontId="53" fillId="0" borderId="10" xfId="0" applyNumberFormat="1" applyFont="1" applyBorder="1" applyAlignment="1">
      <alignment horizontal="right" vertical="center"/>
    </xf>
    <xf numFmtId="174" fontId="0" fillId="0" borderId="13" xfId="0" applyNumberFormat="1" applyBorder="1" applyAlignment="1">
      <alignment/>
    </xf>
    <xf numFmtId="0" fontId="53" fillId="0" borderId="0" xfId="0" applyFont="1" applyAlignment="1">
      <alignment vertical="center"/>
    </xf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174" fontId="0" fillId="0" borderId="10" xfId="0" applyNumberFormat="1" applyBorder="1" applyAlignment="1">
      <alignment vertical="center"/>
    </xf>
    <xf numFmtId="0" fontId="53" fillId="0" borderId="0" xfId="0" applyFont="1" applyAlignment="1">
      <alignment horizontal="left" vertical="center" indent="15"/>
    </xf>
    <xf numFmtId="0" fontId="52" fillId="32" borderId="10" xfId="0" applyFont="1" applyFill="1" applyBorder="1" applyAlignment="1">
      <alignment vertical="center" wrapText="1"/>
    </xf>
    <xf numFmtId="0" fontId="52" fillId="32" borderId="10" xfId="0" applyFont="1" applyFill="1" applyBorder="1" applyAlignment="1">
      <alignment vertical="center"/>
    </xf>
    <xf numFmtId="0" fontId="53" fillId="32" borderId="10" xfId="0" applyFont="1" applyFill="1" applyBorder="1" applyAlignment="1">
      <alignment horizontal="justify" vertical="center" wrapText="1"/>
    </xf>
    <xf numFmtId="0" fontId="52" fillId="32" borderId="10" xfId="0" applyFont="1" applyFill="1" applyBorder="1" applyAlignment="1">
      <alignment horizontal="justify" vertical="center" wrapText="1"/>
    </xf>
    <xf numFmtId="0" fontId="53" fillId="32" borderId="10" xfId="0" applyFont="1" applyFill="1" applyBorder="1" applyAlignment="1">
      <alignment horizontal="justify" vertical="center"/>
    </xf>
    <xf numFmtId="0" fontId="52" fillId="32" borderId="10" xfId="0" applyFont="1" applyFill="1" applyBorder="1" applyAlignment="1">
      <alignment wrapText="1"/>
    </xf>
    <xf numFmtId="0" fontId="51" fillId="32" borderId="10" xfId="0" applyFont="1" applyFill="1" applyBorder="1" applyAlignment="1">
      <alignment horizontal="justify" vertical="center" wrapText="1"/>
    </xf>
    <xf numFmtId="0" fontId="54" fillId="32" borderId="10" xfId="0" applyFont="1" applyFill="1" applyBorder="1" applyAlignment="1">
      <alignment horizontal="justify" vertical="center" wrapText="1"/>
    </xf>
    <xf numFmtId="0" fontId="52" fillId="32" borderId="12" xfId="0" applyFont="1" applyFill="1" applyBorder="1" applyAlignment="1">
      <alignment vertical="center" wrapText="1"/>
    </xf>
    <xf numFmtId="0" fontId="52" fillId="32" borderId="12" xfId="0" applyFont="1" applyFill="1" applyBorder="1" applyAlignment="1">
      <alignment horizontal="left" vertical="center" wrapText="1"/>
    </xf>
    <xf numFmtId="0" fontId="54" fillId="32" borderId="12" xfId="0" applyFont="1" applyFill="1" applyBorder="1" applyAlignment="1">
      <alignment vertical="center" wrapText="1"/>
    </xf>
    <xf numFmtId="0" fontId="53" fillId="32" borderId="12" xfId="0" applyFont="1" applyFill="1" applyBorder="1" applyAlignment="1">
      <alignment vertical="center" wrapText="1"/>
    </xf>
    <xf numFmtId="0" fontId="53" fillId="32" borderId="10" xfId="0" applyFont="1" applyFill="1" applyBorder="1" applyAlignment="1">
      <alignment horizontal="left" vertical="center" wrapText="1"/>
    </xf>
    <xf numFmtId="0" fontId="53" fillId="32" borderId="10" xfId="0" applyFont="1" applyFill="1" applyBorder="1" applyAlignment="1">
      <alignment horizontal="left" vertical="center"/>
    </xf>
    <xf numFmtId="0" fontId="52" fillId="32" borderId="10" xfId="0" applyFont="1" applyFill="1" applyBorder="1" applyAlignment="1">
      <alignment horizontal="left" vertical="center"/>
    </xf>
    <xf numFmtId="0" fontId="52" fillId="32" borderId="10" xfId="0" applyFont="1" applyFill="1" applyBorder="1" applyAlignment="1">
      <alignment horizontal="left" vertical="center" wrapText="1"/>
    </xf>
    <xf numFmtId="0" fontId="55" fillId="32" borderId="10" xfId="0" applyFont="1" applyFill="1" applyBorder="1" applyAlignment="1">
      <alignment horizontal="left" vertical="center"/>
    </xf>
    <xf numFmtId="0" fontId="51" fillId="32" borderId="10" xfId="0" applyFont="1" applyFill="1" applyBorder="1" applyAlignment="1">
      <alignment horizontal="left" vertical="center"/>
    </xf>
    <xf numFmtId="0" fontId="52" fillId="32" borderId="12" xfId="0" applyFont="1" applyFill="1" applyBorder="1" applyAlignment="1">
      <alignment horizontal="left" vertical="center"/>
    </xf>
    <xf numFmtId="0" fontId="53" fillId="32" borderId="12" xfId="0" applyFont="1" applyFill="1" applyBorder="1" applyAlignment="1">
      <alignment horizontal="left" vertical="center"/>
    </xf>
    <xf numFmtId="0" fontId="56" fillId="32" borderId="12" xfId="0" applyFont="1" applyFill="1" applyBorder="1" applyAlignment="1">
      <alignment horizontal="left" vertical="center"/>
    </xf>
    <xf numFmtId="0" fontId="54" fillId="32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53" fillId="32" borderId="10" xfId="0" applyNumberFormat="1" applyFont="1" applyFill="1" applyBorder="1" applyAlignment="1">
      <alignment horizontal="left" vertical="center" wrapText="1"/>
    </xf>
    <xf numFmtId="49" fontId="53" fillId="32" borderId="10" xfId="0" applyNumberFormat="1" applyFont="1" applyFill="1" applyBorder="1" applyAlignment="1">
      <alignment horizontal="left" vertical="center"/>
    </xf>
    <xf numFmtId="49" fontId="52" fillId="32" borderId="10" xfId="0" applyNumberFormat="1" applyFont="1" applyFill="1" applyBorder="1" applyAlignment="1">
      <alignment horizontal="left" vertical="center"/>
    </xf>
    <xf numFmtId="49" fontId="52" fillId="32" borderId="12" xfId="0" applyNumberFormat="1" applyFont="1" applyFill="1" applyBorder="1" applyAlignment="1">
      <alignment horizontal="left" vertical="center"/>
    </xf>
    <xf numFmtId="49" fontId="52" fillId="0" borderId="10" xfId="0" applyNumberFormat="1" applyFont="1" applyBorder="1" applyAlignment="1">
      <alignment horizontal="left" vertical="center"/>
    </xf>
    <xf numFmtId="0" fontId="53" fillId="32" borderId="14" xfId="0" applyFont="1" applyFill="1" applyBorder="1" applyAlignment="1">
      <alignment horizontal="justify" vertical="center" wrapText="1"/>
    </xf>
    <xf numFmtId="174" fontId="53" fillId="32" borderId="10" xfId="0" applyNumberFormat="1" applyFont="1" applyFill="1" applyBorder="1" applyAlignment="1">
      <alignment horizontal="left"/>
    </xf>
    <xf numFmtId="174" fontId="52" fillId="0" borderId="10" xfId="0" applyNumberFormat="1" applyFont="1" applyBorder="1" applyAlignment="1">
      <alignment horizontal="left"/>
    </xf>
    <xf numFmtId="174" fontId="52" fillId="32" borderId="10" xfId="0" applyNumberFormat="1" applyFont="1" applyFill="1" applyBorder="1" applyAlignment="1">
      <alignment horizontal="left"/>
    </xf>
    <xf numFmtId="174" fontId="52" fillId="32" borderId="12" xfId="0" applyNumberFormat="1" applyFont="1" applyFill="1" applyBorder="1" applyAlignment="1">
      <alignment horizontal="left"/>
    </xf>
    <xf numFmtId="174" fontId="0" fillId="0" borderId="10" xfId="0" applyNumberFormat="1" applyBorder="1" applyAlignment="1">
      <alignment horizontal="left"/>
    </xf>
    <xf numFmtId="174" fontId="53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174" fontId="53" fillId="0" borderId="10" xfId="0" applyNumberFormat="1" applyFont="1" applyBorder="1" applyAlignment="1">
      <alignment horizontal="center" vertical="center" wrapText="1"/>
    </xf>
    <xf numFmtId="174" fontId="52" fillId="0" borderId="10" xfId="0" applyNumberFormat="1" applyFont="1" applyBorder="1" applyAlignment="1">
      <alignment horizontal="center" vertical="center" wrapText="1"/>
    </xf>
    <xf numFmtId="174" fontId="53" fillId="0" borderId="12" xfId="0" applyNumberFormat="1" applyFont="1" applyBorder="1" applyAlignment="1">
      <alignment horizontal="center" vertical="center" wrapText="1"/>
    </xf>
    <xf numFmtId="174" fontId="52" fillId="0" borderId="12" xfId="0" applyNumberFormat="1" applyFont="1" applyBorder="1" applyAlignment="1">
      <alignment horizontal="center" vertical="center" wrapText="1"/>
    </xf>
    <xf numFmtId="174" fontId="52" fillId="0" borderId="10" xfId="0" applyNumberFormat="1" applyFont="1" applyBorder="1" applyAlignment="1">
      <alignment horizontal="center"/>
    </xf>
    <xf numFmtId="174" fontId="52" fillId="0" borderId="10" xfId="0" applyNumberFormat="1" applyFont="1" applyBorder="1" applyAlignment="1">
      <alignment horizontal="center" vertical="center"/>
    </xf>
    <xf numFmtId="174" fontId="53" fillId="0" borderId="10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49" fontId="52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49" fontId="52" fillId="32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2" fillId="0" borderId="12" xfId="0" applyFont="1" applyBorder="1" applyAlignment="1">
      <alignment horizontal="center" vertical="center"/>
    </xf>
    <xf numFmtId="2" fontId="52" fillId="0" borderId="0" xfId="0" applyNumberFormat="1" applyFont="1" applyAlignment="1">
      <alignment wrapTex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174" fontId="6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174" fontId="5" fillId="0" borderId="10" xfId="0" applyNumberFormat="1" applyFont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74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174" fontId="2" fillId="33" borderId="10" xfId="0" applyNumberFormat="1" applyFont="1" applyFill="1" applyBorder="1" applyAlignment="1">
      <alignment horizontal="center" wrapText="1"/>
    </xf>
    <xf numFmtId="174" fontId="53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justify" wrapText="1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15" xfId="0" applyFont="1" applyBorder="1" applyAlignment="1">
      <alignment horizontal="center" vertical="justify"/>
    </xf>
    <xf numFmtId="0" fontId="5" fillId="0" borderId="10" xfId="0" applyFont="1" applyBorder="1" applyAlignment="1">
      <alignment vertical="center"/>
    </xf>
    <xf numFmtId="17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vertical="top"/>
    </xf>
    <xf numFmtId="17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174" fontId="5" fillId="0" borderId="10" xfId="0" applyNumberFormat="1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174" fontId="6" fillId="0" borderId="10" xfId="0" applyNumberFormat="1" applyFont="1" applyBorder="1" applyAlignment="1">
      <alignment wrapText="1"/>
    </xf>
    <xf numFmtId="174" fontId="5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178" fontId="53" fillId="0" borderId="10" xfId="0" applyNumberFormat="1" applyFont="1" applyBorder="1" applyAlignment="1">
      <alignment horizontal="right" vertical="center"/>
    </xf>
    <xf numFmtId="178" fontId="0" fillId="0" borderId="0" xfId="0" applyNumberFormat="1" applyAlignment="1">
      <alignment/>
    </xf>
    <xf numFmtId="174" fontId="0" fillId="0" borderId="10" xfId="0" applyNumberFormat="1" applyBorder="1" applyAlignment="1">
      <alignment horizontal="right" vertical="center"/>
    </xf>
    <xf numFmtId="0" fontId="53" fillId="0" borderId="10" xfId="0" applyFont="1" applyBorder="1" applyAlignment="1">
      <alignment/>
    </xf>
    <xf numFmtId="174" fontId="0" fillId="34" borderId="13" xfId="0" applyNumberFormat="1" applyFill="1" applyBorder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justify" vertic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174" fontId="53" fillId="34" borderId="10" xfId="0" applyNumberFormat="1" applyFont="1" applyFill="1" applyBorder="1" applyAlignment="1">
      <alignment horizontal="center" vertical="center"/>
    </xf>
    <xf numFmtId="0" fontId="52" fillId="0" borderId="16" xfId="0" applyFont="1" applyBorder="1" applyAlignment="1">
      <alignment horizontal="justify" vertical="center"/>
    </xf>
    <xf numFmtId="0" fontId="52" fillId="0" borderId="17" xfId="0" applyFont="1" applyBorder="1" applyAlignment="1">
      <alignment horizontal="justify" vertical="center"/>
    </xf>
    <xf numFmtId="0" fontId="57" fillId="0" borderId="16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174" fontId="0" fillId="0" borderId="11" xfId="0" applyNumberFormat="1" applyBorder="1" applyAlignment="1">
      <alignment vertical="center"/>
    </xf>
    <xf numFmtId="174" fontId="53" fillId="32" borderId="12" xfId="0" applyNumberFormat="1" applyFont="1" applyFill="1" applyBorder="1" applyAlignment="1">
      <alignment horizontal="left"/>
    </xf>
    <xf numFmtId="174" fontId="51" fillId="34" borderId="10" xfId="0" applyNumberFormat="1" applyFont="1" applyFill="1" applyBorder="1" applyAlignment="1">
      <alignment horizontal="center"/>
    </xf>
    <xf numFmtId="174" fontId="5" fillId="34" borderId="10" xfId="0" applyNumberFormat="1" applyFont="1" applyFill="1" applyBorder="1" applyAlignment="1">
      <alignment horizontal="center"/>
    </xf>
    <xf numFmtId="0" fontId="52" fillId="32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49" fontId="52" fillId="35" borderId="10" xfId="0" applyNumberFormat="1" applyFont="1" applyFill="1" applyBorder="1" applyAlignment="1">
      <alignment horizontal="center" vertical="center" wrapText="1"/>
    </xf>
    <xf numFmtId="174" fontId="53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2" fillId="35" borderId="10" xfId="0" applyFont="1" applyFill="1" applyBorder="1" applyAlignment="1">
      <alignment horizontal="justify" vertical="center" wrapText="1"/>
    </xf>
    <xf numFmtId="174" fontId="53" fillId="35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0" fontId="51" fillId="32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52" fillId="0" borderId="18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178" fontId="53" fillId="0" borderId="13" xfId="0" applyNumberFormat="1" applyFont="1" applyBorder="1" applyAlignment="1">
      <alignment/>
    </xf>
    <xf numFmtId="4" fontId="52" fillId="0" borderId="10" xfId="0" applyNumberFormat="1" applyFont="1" applyBorder="1" applyAlignment="1">
      <alignment horizontal="right" vertical="center"/>
    </xf>
    <xf numFmtId="0" fontId="52" fillId="34" borderId="12" xfId="0" applyFont="1" applyFill="1" applyBorder="1" applyAlignment="1">
      <alignment vertical="center" wrapText="1"/>
    </xf>
    <xf numFmtId="0" fontId="52" fillId="34" borderId="12" xfId="0" applyFont="1" applyFill="1" applyBorder="1" applyAlignment="1">
      <alignment horizontal="left" vertical="center" wrapText="1"/>
    </xf>
    <xf numFmtId="49" fontId="52" fillId="34" borderId="12" xfId="0" applyNumberFormat="1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left" vertical="center"/>
    </xf>
    <xf numFmtId="0" fontId="52" fillId="34" borderId="12" xfId="0" applyFont="1" applyFill="1" applyBorder="1" applyAlignment="1">
      <alignment horizontal="left" vertical="center"/>
    </xf>
    <xf numFmtId="174" fontId="52" fillId="34" borderId="12" xfId="0" applyNumberFormat="1" applyFont="1" applyFill="1" applyBorder="1" applyAlignment="1">
      <alignment horizontal="left"/>
    </xf>
    <xf numFmtId="174" fontId="52" fillId="34" borderId="10" xfId="0" applyNumberFormat="1" applyFont="1" applyFill="1" applyBorder="1" applyAlignment="1">
      <alignment horizontal="left"/>
    </xf>
    <xf numFmtId="174" fontId="53" fillId="34" borderId="10" xfId="0" applyNumberFormat="1" applyFont="1" applyFill="1" applyBorder="1" applyAlignment="1">
      <alignment horizontal="left"/>
    </xf>
    <xf numFmtId="0" fontId="52" fillId="0" borderId="0" xfId="0" applyFont="1" applyAlignment="1">
      <alignment horizontal="left"/>
    </xf>
    <xf numFmtId="0" fontId="52" fillId="32" borderId="19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justify" vertical="center" wrapText="1"/>
    </xf>
    <xf numFmtId="0" fontId="52" fillId="32" borderId="10" xfId="0" applyFont="1" applyFill="1" applyBorder="1" applyAlignment="1">
      <alignment horizontal="left" wrapText="1"/>
    </xf>
    <xf numFmtId="0" fontId="51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4" fontId="52" fillId="0" borderId="13" xfId="0" applyNumberFormat="1" applyFont="1" applyBorder="1" applyAlignment="1">
      <alignment horizontal="right" vertical="center"/>
    </xf>
    <xf numFmtId="0" fontId="52" fillId="0" borderId="20" xfId="0" applyFont="1" applyBorder="1" applyAlignment="1">
      <alignment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justify" vertical="center" wrapText="1"/>
    </xf>
    <xf numFmtId="0" fontId="55" fillId="34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174" fontId="53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/>
    </xf>
    <xf numFmtId="0" fontId="5" fillId="34" borderId="10" xfId="0" applyFont="1" applyFill="1" applyBorder="1" applyAlignment="1">
      <alignment horizontal="justify" vertical="center" wrapText="1"/>
    </xf>
    <xf numFmtId="0" fontId="52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2" fontId="52" fillId="0" borderId="0" xfId="0" applyNumberFormat="1" applyFont="1" applyAlignment="1">
      <alignment horizontal="left" wrapText="1"/>
    </xf>
    <xf numFmtId="0" fontId="52" fillId="0" borderId="15" xfId="0" applyFont="1" applyBorder="1" applyAlignment="1">
      <alignment horizontal="right"/>
    </xf>
    <xf numFmtId="0" fontId="5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174" fontId="52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4" fontId="0" fillId="34" borderId="12" xfId="0" applyNumberFormat="1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174" fontId="0" fillId="0" borderId="12" xfId="0" applyNumberFormat="1" applyBorder="1" applyAlignment="1">
      <alignment horizontal="right" vertical="center"/>
    </xf>
    <xf numFmtId="174" fontId="52" fillId="0" borderId="12" xfId="0" applyNumberFormat="1" applyFont="1" applyBorder="1" applyAlignment="1">
      <alignment/>
    </xf>
    <xf numFmtId="174" fontId="52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174" fontId="0" fillId="0" borderId="12" xfId="0" applyNumberFormat="1" applyBorder="1" applyAlignment="1">
      <alignment/>
    </xf>
    <xf numFmtId="174" fontId="0" fillId="0" borderId="14" xfId="0" applyNumberFormat="1" applyBorder="1" applyAlignment="1">
      <alignment/>
    </xf>
    <xf numFmtId="0" fontId="52" fillId="0" borderId="12" xfId="0" applyFont="1" applyBorder="1" applyAlignment="1">
      <alignment/>
    </xf>
    <xf numFmtId="0" fontId="52" fillId="0" borderId="14" xfId="0" applyFont="1" applyBorder="1" applyAlignment="1">
      <alignment/>
    </xf>
    <xf numFmtId="0" fontId="53" fillId="0" borderId="0" xfId="0" applyFont="1" applyAlignment="1">
      <alignment horizontal="center" wrapText="1"/>
    </xf>
    <xf numFmtId="0" fontId="52" fillId="0" borderId="0" xfId="0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C5" sqref="C5:E5"/>
    </sheetView>
  </sheetViews>
  <sheetFormatPr defaultColWidth="9.140625" defaultRowHeight="15"/>
  <cols>
    <col min="1" max="1" width="34.00390625" style="0" customWidth="1"/>
    <col min="2" max="2" width="41.57421875" style="0" customWidth="1"/>
    <col min="3" max="3" width="25.57421875" style="0" customWidth="1"/>
    <col min="4" max="4" width="16.7109375" style="0" customWidth="1"/>
    <col min="5" max="5" width="16.00390625" style="0" customWidth="1"/>
  </cols>
  <sheetData>
    <row r="1" spans="2:5" ht="93.75" customHeight="1">
      <c r="B1" s="92"/>
      <c r="C1" s="92"/>
      <c r="D1" s="208" t="s">
        <v>360</v>
      </c>
      <c r="E1" s="208"/>
    </row>
    <row r="2" spans="1:4" ht="66.75" customHeight="1">
      <c r="A2" s="28"/>
      <c r="B2" s="215" t="s">
        <v>361</v>
      </c>
      <c r="C2" s="215"/>
      <c r="D2" s="215"/>
    </row>
    <row r="3" spans="1:3" ht="15">
      <c r="A3" s="28"/>
      <c r="B3" s="28"/>
      <c r="C3" s="28"/>
    </row>
    <row r="4" spans="1:3" ht="15">
      <c r="A4" s="209" t="s">
        <v>83</v>
      </c>
      <c r="B4" s="209"/>
      <c r="C4" s="209"/>
    </row>
    <row r="5" spans="1:5" ht="75" customHeight="1">
      <c r="A5" s="5" t="s">
        <v>84</v>
      </c>
      <c r="B5" s="5" t="s">
        <v>85</v>
      </c>
      <c r="C5" s="5" t="s">
        <v>370</v>
      </c>
      <c r="D5" s="200" t="s">
        <v>371</v>
      </c>
      <c r="E5" s="200" t="s">
        <v>369</v>
      </c>
    </row>
    <row r="6" spans="1:7" ht="41.25" customHeight="1">
      <c r="A6" s="18" t="s">
        <v>86</v>
      </c>
      <c r="B6" s="6" t="s">
        <v>87</v>
      </c>
      <c r="C6" s="149">
        <f>C7+C11+C15+C16+C17+C18+C19+C23+C22+C24+C21</f>
        <v>27246.7</v>
      </c>
      <c r="D6" s="149">
        <f>D7+D11+D15+D16+D17+D18+D19+D23+D22+D24+D21+D20</f>
        <v>28399.6</v>
      </c>
      <c r="E6" s="26">
        <f>D6/C6*100</f>
        <v>104.23133810700011</v>
      </c>
      <c r="G6" s="147"/>
    </row>
    <row r="7" spans="1:5" ht="17.25" customHeight="1">
      <c r="A7" s="205" t="s">
        <v>88</v>
      </c>
      <c r="B7" s="228" t="s">
        <v>89</v>
      </c>
      <c r="C7" s="223">
        <v>12712.6</v>
      </c>
      <c r="D7" s="226">
        <v>13588.4</v>
      </c>
      <c r="E7" s="226">
        <f>D7/C7*100</f>
        <v>106.88922801000582</v>
      </c>
    </row>
    <row r="8" spans="1:5" ht="0" customHeight="1" hidden="1">
      <c r="A8" s="206"/>
      <c r="B8" s="229"/>
      <c r="C8" s="224"/>
      <c r="D8" s="227"/>
      <c r="E8" s="227"/>
    </row>
    <row r="9" spans="1:5" ht="17.25" customHeight="1" hidden="1">
      <c r="A9" s="206"/>
      <c r="B9" s="229"/>
      <c r="C9" s="224"/>
      <c r="D9" s="227"/>
      <c r="E9" s="227"/>
    </row>
    <row r="10" spans="1:5" ht="17.25" customHeight="1" hidden="1">
      <c r="A10" s="207"/>
      <c r="B10" s="225"/>
      <c r="C10" s="225"/>
      <c r="D10" s="225"/>
      <c r="E10" s="225"/>
    </row>
    <row r="11" spans="1:5" ht="13.5" customHeight="1">
      <c r="A11" s="210" t="s">
        <v>336</v>
      </c>
      <c r="B11" s="213" t="s">
        <v>335</v>
      </c>
      <c r="C11" s="216">
        <v>2864.1</v>
      </c>
      <c r="D11" s="219">
        <v>2981.1</v>
      </c>
      <c r="E11" s="222">
        <f>D11/C11*100</f>
        <v>104.08505289619777</v>
      </c>
    </row>
    <row r="12" spans="1:5" ht="15">
      <c r="A12" s="211"/>
      <c r="B12" s="214"/>
      <c r="C12" s="217"/>
      <c r="D12" s="220"/>
      <c r="E12" s="217"/>
    </row>
    <row r="13" spans="1:5" ht="15">
      <c r="A13" s="211"/>
      <c r="B13" s="214"/>
      <c r="C13" s="217"/>
      <c r="D13" s="220"/>
      <c r="E13" s="217"/>
    </row>
    <row r="14" spans="1:7" ht="15">
      <c r="A14" s="212"/>
      <c r="B14" s="214"/>
      <c r="C14" s="218"/>
      <c r="D14" s="221"/>
      <c r="E14" s="218"/>
      <c r="G14" s="150"/>
    </row>
    <row r="15" spans="1:5" ht="30">
      <c r="A15" s="11" t="s">
        <v>90</v>
      </c>
      <c r="B15" s="13" t="s">
        <v>91</v>
      </c>
      <c r="C15" s="24">
        <v>1607</v>
      </c>
      <c r="D15" s="153">
        <v>1607.5</v>
      </c>
      <c r="E15" s="27">
        <f>D15/C15*100</f>
        <v>100.03111387678905</v>
      </c>
    </row>
    <row r="16" spans="1:7" ht="67.5" customHeight="1">
      <c r="A16" s="15" t="s">
        <v>92</v>
      </c>
      <c r="B16" s="12" t="s">
        <v>334</v>
      </c>
      <c r="C16" s="23">
        <v>2183.2</v>
      </c>
      <c r="D16" s="151">
        <v>2116.5</v>
      </c>
      <c r="E16" s="27">
        <f aca="true" t="shared" si="0" ref="E16:E25">D16/C16*100</f>
        <v>96.94485159399048</v>
      </c>
      <c r="G16" s="150"/>
    </row>
    <row r="17" spans="1:5" ht="52.5" customHeight="1">
      <c r="A17" s="9" t="s">
        <v>290</v>
      </c>
      <c r="B17" s="4" t="s">
        <v>93</v>
      </c>
      <c r="C17" s="25">
        <v>4424.2</v>
      </c>
      <c r="D17" s="151">
        <v>4573.3</v>
      </c>
      <c r="E17" s="27">
        <f t="shared" si="0"/>
        <v>103.37010080918586</v>
      </c>
    </row>
    <row r="18" spans="1:5" ht="60">
      <c r="A18" s="9" t="s">
        <v>291</v>
      </c>
      <c r="B18" s="4" t="s">
        <v>98</v>
      </c>
      <c r="C18" s="25">
        <v>2360</v>
      </c>
      <c r="D18" s="151">
        <v>2317</v>
      </c>
      <c r="E18" s="27">
        <f t="shared" si="0"/>
        <v>98.17796610169492</v>
      </c>
    </row>
    <row r="19" spans="1:5" ht="105">
      <c r="A19" s="9" t="s">
        <v>94</v>
      </c>
      <c r="B19" s="7" t="s">
        <v>333</v>
      </c>
      <c r="C19" s="23">
        <v>589.3</v>
      </c>
      <c r="D19" s="151">
        <v>589.4</v>
      </c>
      <c r="E19" s="27">
        <f t="shared" si="0"/>
        <v>100.01696928559308</v>
      </c>
    </row>
    <row r="20" spans="1:5" ht="97.5">
      <c r="A20" s="193" t="s">
        <v>365</v>
      </c>
      <c r="B20" s="194" t="s">
        <v>362</v>
      </c>
      <c r="C20" s="23"/>
      <c r="D20" s="151">
        <v>103.3</v>
      </c>
      <c r="E20" s="27"/>
    </row>
    <row r="21" spans="1:5" ht="30" customHeight="1">
      <c r="A21" s="14" t="s">
        <v>100</v>
      </c>
      <c r="B21" s="7" t="s">
        <v>101</v>
      </c>
      <c r="C21" s="23">
        <v>196</v>
      </c>
      <c r="D21" s="151">
        <v>212.8</v>
      </c>
      <c r="E21" s="27"/>
    </row>
    <row r="22" spans="1:5" ht="99.75" customHeight="1">
      <c r="A22" s="193" t="s">
        <v>364</v>
      </c>
      <c r="B22" s="162" t="s">
        <v>363</v>
      </c>
      <c r="C22" s="23">
        <v>31.3</v>
      </c>
      <c r="D22" s="151">
        <v>31.3</v>
      </c>
      <c r="E22" s="27">
        <f t="shared" si="0"/>
        <v>100</v>
      </c>
    </row>
    <row r="23" spans="1:5" ht="84">
      <c r="A23" s="14" t="s">
        <v>337</v>
      </c>
      <c r="B23" s="17" t="s">
        <v>332</v>
      </c>
      <c r="C23" s="23">
        <v>14</v>
      </c>
      <c r="D23" s="151">
        <v>14</v>
      </c>
      <c r="E23" s="27">
        <f>D23/C23*100</f>
        <v>100</v>
      </c>
    </row>
    <row r="24" spans="1:5" ht="27.75">
      <c r="A24" s="14" t="s">
        <v>293</v>
      </c>
      <c r="B24" s="17" t="s">
        <v>292</v>
      </c>
      <c r="C24" s="23">
        <v>265</v>
      </c>
      <c r="D24" s="151">
        <v>265</v>
      </c>
      <c r="E24" s="27"/>
    </row>
    <row r="25" spans="1:5" s="148" customFormat="1" ht="14.25">
      <c r="A25" s="197" t="s">
        <v>95</v>
      </c>
      <c r="B25" s="198" t="s">
        <v>96</v>
      </c>
      <c r="C25" s="199">
        <f>C26</f>
        <v>24576.599999999995</v>
      </c>
      <c r="D25" s="199">
        <f>D26</f>
        <v>24483.1</v>
      </c>
      <c r="E25" s="153">
        <f t="shared" si="0"/>
        <v>99.6195568142054</v>
      </c>
    </row>
    <row r="26" spans="1:5" ht="42">
      <c r="A26" s="91" t="s">
        <v>339</v>
      </c>
      <c r="B26" s="31" t="s">
        <v>97</v>
      </c>
      <c r="C26" s="176">
        <f>C27+C30+C33+C37+C35+C28</f>
        <v>24576.599999999995</v>
      </c>
      <c r="D26" s="176">
        <f>D27+D30+D33+D37+D35+D28+D39</f>
        <v>24483.1</v>
      </c>
      <c r="E26" s="33">
        <f>D26/C26*100</f>
        <v>99.6195568142054</v>
      </c>
    </row>
    <row r="27" spans="1:5" ht="27.75">
      <c r="A27" s="11" t="s">
        <v>340</v>
      </c>
      <c r="B27" s="20" t="s">
        <v>99</v>
      </c>
      <c r="C27" s="8">
        <v>5429.2</v>
      </c>
      <c r="D27" s="8">
        <v>5429.2</v>
      </c>
      <c r="E27" s="33">
        <f aca="true" t="shared" si="1" ref="E27:E40">D27/C27*100</f>
        <v>100</v>
      </c>
    </row>
    <row r="28" spans="1:5" ht="27.75">
      <c r="A28" s="11" t="s">
        <v>366</v>
      </c>
      <c r="B28" s="7" t="s">
        <v>299</v>
      </c>
      <c r="C28" s="8">
        <v>212.5</v>
      </c>
      <c r="D28" s="8">
        <v>212.5</v>
      </c>
      <c r="E28" s="33">
        <f t="shared" si="1"/>
        <v>100</v>
      </c>
    </row>
    <row r="29" spans="1:5" ht="0" customHeight="1" hidden="1">
      <c r="A29" s="11"/>
      <c r="B29" s="162" t="s">
        <v>299</v>
      </c>
      <c r="C29" s="8"/>
      <c r="D29" s="8"/>
      <c r="E29" s="33" t="e">
        <f t="shared" si="1"/>
        <v>#DIV/0!</v>
      </c>
    </row>
    <row r="30" spans="1:5" ht="13.5" customHeight="1">
      <c r="A30" s="11" t="s">
        <v>338</v>
      </c>
      <c r="B30" s="20" t="s">
        <v>325</v>
      </c>
      <c r="C30" s="8">
        <f>C32+C31</f>
        <v>4832.9</v>
      </c>
      <c r="D30" s="8">
        <f>D32</f>
        <v>4736.2</v>
      </c>
      <c r="E30" s="33">
        <f t="shared" si="1"/>
        <v>97.99913095656852</v>
      </c>
    </row>
    <row r="31" spans="1:5" ht="14.25" hidden="1">
      <c r="A31" s="11"/>
      <c r="B31" s="20" t="s">
        <v>325</v>
      </c>
      <c r="C31" s="23"/>
      <c r="D31" s="163"/>
      <c r="E31" s="33" t="e">
        <f t="shared" si="1"/>
        <v>#DIV/0!</v>
      </c>
    </row>
    <row r="32" spans="1:5" ht="27.75">
      <c r="A32" s="11" t="s">
        <v>341</v>
      </c>
      <c r="B32" s="7" t="s">
        <v>324</v>
      </c>
      <c r="C32" s="8">
        <v>4832.9</v>
      </c>
      <c r="D32" s="32">
        <v>4736.2</v>
      </c>
      <c r="E32" s="33">
        <f t="shared" si="1"/>
        <v>97.99913095656852</v>
      </c>
    </row>
    <row r="33" spans="1:5" ht="42">
      <c r="A33" s="91" t="s">
        <v>342</v>
      </c>
      <c r="B33" s="7" t="s">
        <v>331</v>
      </c>
      <c r="C33" s="16">
        <f>C34</f>
        <v>245.3</v>
      </c>
      <c r="D33" s="16">
        <f>D34</f>
        <v>245.3</v>
      </c>
      <c r="E33" s="33">
        <f t="shared" si="1"/>
        <v>100</v>
      </c>
    </row>
    <row r="34" spans="1:5" ht="55.5">
      <c r="A34" s="11" t="s">
        <v>343</v>
      </c>
      <c r="B34" s="20" t="s">
        <v>326</v>
      </c>
      <c r="C34" s="8">
        <v>245.3</v>
      </c>
      <c r="D34" s="32">
        <v>245.3</v>
      </c>
      <c r="E34" s="33">
        <f t="shared" si="1"/>
        <v>100</v>
      </c>
    </row>
    <row r="35" spans="1:5" ht="42">
      <c r="A35" s="11" t="s">
        <v>346</v>
      </c>
      <c r="B35" s="17" t="s">
        <v>327</v>
      </c>
      <c r="C35" s="8">
        <v>3.8</v>
      </c>
      <c r="D35" s="22">
        <v>3.8</v>
      </c>
      <c r="E35" s="33">
        <f t="shared" si="1"/>
        <v>100</v>
      </c>
    </row>
    <row r="36" spans="1:5" ht="42">
      <c r="A36" s="177" t="s">
        <v>347</v>
      </c>
      <c r="B36" s="20" t="s">
        <v>328</v>
      </c>
      <c r="C36" s="8">
        <v>3.8</v>
      </c>
      <c r="D36" s="178">
        <v>3.8</v>
      </c>
      <c r="E36" s="25">
        <f t="shared" si="1"/>
        <v>100</v>
      </c>
    </row>
    <row r="37" spans="1:5" ht="14.25">
      <c r="A37" s="11" t="s">
        <v>344</v>
      </c>
      <c r="B37" s="20" t="s">
        <v>329</v>
      </c>
      <c r="C37" s="180">
        <f>C38</f>
        <v>13852.9</v>
      </c>
      <c r="D37" s="178">
        <f>D38</f>
        <v>13852.9</v>
      </c>
      <c r="E37" s="25">
        <f t="shared" si="1"/>
        <v>100</v>
      </c>
    </row>
    <row r="38" spans="1:5" ht="27.75">
      <c r="A38" s="11" t="s">
        <v>345</v>
      </c>
      <c r="B38" s="20" t="s">
        <v>330</v>
      </c>
      <c r="C38" s="180">
        <v>13852.9</v>
      </c>
      <c r="D38" s="178">
        <v>13852.9</v>
      </c>
      <c r="E38" s="25">
        <f t="shared" si="1"/>
        <v>100</v>
      </c>
    </row>
    <row r="39" spans="1:5" ht="27.75">
      <c r="A39" s="11" t="s">
        <v>368</v>
      </c>
      <c r="B39" s="20" t="s">
        <v>367</v>
      </c>
      <c r="C39" s="195"/>
      <c r="D39" s="196">
        <v>3.2</v>
      </c>
      <c r="E39" s="25"/>
    </row>
    <row r="40" spans="1:5" ht="14.25">
      <c r="A40" s="21"/>
      <c r="B40" s="152" t="s">
        <v>295</v>
      </c>
      <c r="C40" s="179">
        <f>C6+C25</f>
        <v>51823.299999999996</v>
      </c>
      <c r="D40" s="179">
        <f>D6+D25</f>
        <v>52882.7</v>
      </c>
      <c r="E40" s="25">
        <f t="shared" si="1"/>
        <v>102.04425422541598</v>
      </c>
    </row>
    <row r="51" spans="1:3" ht="14.25">
      <c r="A51" s="29"/>
      <c r="B51" s="29"/>
      <c r="C51" s="29"/>
    </row>
    <row r="52" spans="1:3" ht="14.25">
      <c r="A52" s="29"/>
      <c r="B52" s="29"/>
      <c r="C52" s="29"/>
    </row>
    <row r="53" spans="1:3" ht="14.25">
      <c r="A53" s="29"/>
      <c r="B53" s="29"/>
      <c r="C53" s="29"/>
    </row>
    <row r="54" spans="1:3" ht="14.25">
      <c r="A54" s="29"/>
      <c r="B54" s="29"/>
      <c r="C54" s="29"/>
    </row>
    <row r="55" spans="1:3" ht="14.25">
      <c r="A55" s="29"/>
      <c r="B55" s="29"/>
      <c r="C55" s="29"/>
    </row>
    <row r="56" spans="1:3" ht="14.25">
      <c r="A56" s="29"/>
      <c r="B56" s="29"/>
      <c r="C56" s="29"/>
    </row>
    <row r="57" spans="1:3" ht="14.25">
      <c r="A57" s="29"/>
      <c r="B57" s="29"/>
      <c r="C57" s="29"/>
    </row>
    <row r="58" spans="1:3" ht="14.25">
      <c r="A58" s="29"/>
      <c r="B58" s="29"/>
      <c r="C58" s="29"/>
    </row>
    <row r="59" spans="1:3" ht="14.25">
      <c r="A59" s="29"/>
      <c r="B59" s="29"/>
      <c r="C59" s="29"/>
    </row>
    <row r="60" spans="1:3" ht="14.25">
      <c r="A60" s="29"/>
      <c r="B60" s="29"/>
      <c r="C60" s="29"/>
    </row>
    <row r="61" spans="1:3" ht="14.25">
      <c r="A61" s="29"/>
      <c r="B61" s="29"/>
      <c r="C61" s="29"/>
    </row>
    <row r="62" spans="1:3" ht="14.25">
      <c r="A62" s="29"/>
      <c r="B62" s="29"/>
      <c r="C62" s="29"/>
    </row>
    <row r="63" spans="1:3" ht="14.25">
      <c r="A63" s="29"/>
      <c r="B63" s="29"/>
      <c r="C63" s="29"/>
    </row>
    <row r="64" spans="1:3" ht="14.25">
      <c r="A64" s="29"/>
      <c r="B64" s="29"/>
      <c r="C64" s="29"/>
    </row>
    <row r="65" spans="1:3" ht="14.25">
      <c r="A65" s="29"/>
      <c r="B65" s="29"/>
      <c r="C65" s="29"/>
    </row>
    <row r="66" spans="1:3" ht="14.25">
      <c r="A66" s="29"/>
      <c r="B66" s="29"/>
      <c r="C66" s="29"/>
    </row>
    <row r="67" spans="1:3" ht="14.25">
      <c r="A67" s="29"/>
      <c r="B67" s="29"/>
      <c r="C67" s="29"/>
    </row>
    <row r="68" spans="1:3" ht="14.25">
      <c r="A68" s="29"/>
      <c r="B68" s="29"/>
      <c r="C68" s="29"/>
    </row>
    <row r="69" spans="1:3" ht="14.25">
      <c r="A69" s="29"/>
      <c r="B69" s="29"/>
      <c r="C69" s="29"/>
    </row>
    <row r="70" spans="1:3" ht="14.25">
      <c r="A70" s="29"/>
      <c r="B70" s="29"/>
      <c r="C70" s="29"/>
    </row>
    <row r="71" spans="1:3" ht="14.25">
      <c r="A71" s="29"/>
      <c r="B71" s="29"/>
      <c r="C71" s="29"/>
    </row>
    <row r="72" spans="1:3" ht="14.25">
      <c r="A72" s="29"/>
      <c r="B72" s="29"/>
      <c r="C72" s="29"/>
    </row>
    <row r="73" spans="1:3" ht="14.25">
      <c r="A73" s="29"/>
      <c r="B73" s="29"/>
      <c r="C73" s="29"/>
    </row>
  </sheetData>
  <sheetProtection/>
  <mergeCells count="13">
    <mergeCell ref="D7:D10"/>
    <mergeCell ref="E7:E10"/>
    <mergeCell ref="B7:B10"/>
    <mergeCell ref="A7:A10"/>
    <mergeCell ref="D1:E1"/>
    <mergeCell ref="A4:C4"/>
    <mergeCell ref="A11:A14"/>
    <mergeCell ref="B11:B14"/>
    <mergeCell ref="B2:D2"/>
    <mergeCell ref="C11:C14"/>
    <mergeCell ref="D11:D14"/>
    <mergeCell ref="E11:E14"/>
    <mergeCell ref="C7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0"/>
  <sheetViews>
    <sheetView zoomScale="86" zoomScaleNormal="86" zoomScalePageLayoutView="0" workbookViewId="0" topLeftCell="A181">
      <selection activeCell="B33" sqref="B33"/>
    </sheetView>
  </sheetViews>
  <sheetFormatPr defaultColWidth="9.140625" defaultRowHeight="15"/>
  <cols>
    <col min="2" max="2" width="33.7109375" style="0" customWidth="1"/>
    <col min="6" max="6" width="18.140625" style="0" customWidth="1"/>
  </cols>
  <sheetData>
    <row r="1" spans="7:10" ht="78.75" customHeight="1">
      <c r="G1" s="208" t="s">
        <v>372</v>
      </c>
      <c r="H1" s="208"/>
      <c r="I1" s="232"/>
      <c r="J1" s="232"/>
    </row>
    <row r="2" spans="1:8" ht="64.5" customHeight="1">
      <c r="A2" s="34" t="s">
        <v>300</v>
      </c>
      <c r="B2" s="230" t="s">
        <v>373</v>
      </c>
      <c r="C2" s="230"/>
      <c r="D2" s="230"/>
      <c r="E2" s="230"/>
      <c r="F2" s="230"/>
      <c r="G2" s="230"/>
      <c r="H2" s="29"/>
    </row>
    <row r="3" spans="1:8" ht="14.25">
      <c r="A3" s="231" t="s">
        <v>102</v>
      </c>
      <c r="B3" s="231"/>
      <c r="C3" s="231"/>
      <c r="D3" s="231"/>
      <c r="E3" s="231"/>
      <c r="F3" s="231"/>
      <c r="G3" s="231"/>
      <c r="H3" s="231"/>
    </row>
    <row r="4" spans="1:11" ht="97.5">
      <c r="A4" s="35" t="s">
        <v>18</v>
      </c>
      <c r="B4" s="36" t="s">
        <v>103</v>
      </c>
      <c r="C4" s="36" t="s">
        <v>104</v>
      </c>
      <c r="D4" s="36" t="s">
        <v>105</v>
      </c>
      <c r="E4" s="36" t="s">
        <v>61</v>
      </c>
      <c r="F4" s="36" t="s">
        <v>19</v>
      </c>
      <c r="G4" s="36" t="s">
        <v>20</v>
      </c>
      <c r="H4" s="2" t="s">
        <v>370</v>
      </c>
      <c r="I4" s="2" t="s">
        <v>374</v>
      </c>
      <c r="J4" s="1" t="s">
        <v>369</v>
      </c>
      <c r="K4" s="71"/>
    </row>
    <row r="5" spans="1:11" ht="14.25">
      <c r="A5" s="37"/>
      <c r="B5" s="35"/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64">
        <v>9</v>
      </c>
      <c r="J5" s="64">
        <v>10</v>
      </c>
      <c r="K5" s="72"/>
    </row>
    <row r="6" spans="1:12" ht="14.25">
      <c r="A6" s="38"/>
      <c r="B6" s="37" t="s">
        <v>106</v>
      </c>
      <c r="C6" s="37"/>
      <c r="D6" s="37"/>
      <c r="E6" s="37"/>
      <c r="F6" s="37"/>
      <c r="G6" s="37"/>
      <c r="H6" s="70">
        <f>H7</f>
        <v>53904.899999999994</v>
      </c>
      <c r="I6" s="70">
        <f>I7</f>
        <v>52378.1</v>
      </c>
      <c r="J6" s="70">
        <f>I6/H6*100</f>
        <v>97.16760442928195</v>
      </c>
      <c r="K6" s="72"/>
      <c r="L6" s="84"/>
    </row>
    <row r="7" spans="1:12" ht="27.75">
      <c r="A7" s="40"/>
      <c r="B7" s="37" t="s">
        <v>107</v>
      </c>
      <c r="C7" s="47">
        <v>992</v>
      </c>
      <c r="D7" s="59"/>
      <c r="E7" s="59"/>
      <c r="F7" s="47"/>
      <c r="G7" s="47"/>
      <c r="H7" s="70">
        <f>H8+H60+H65+H70+H95+H144+H152+H169+H174+H179+H185</f>
        <v>53904.899999999994</v>
      </c>
      <c r="I7" s="70">
        <f>I8+I60+I65+I70+I95+I144+I152+I169+I174+I179+I185</f>
        <v>52378.1</v>
      </c>
      <c r="J7" s="70">
        <f aca="true" t="shared" si="0" ref="J7:J76">I7/H7*100</f>
        <v>97.16760442928195</v>
      </c>
      <c r="K7" s="72"/>
      <c r="L7" s="84"/>
    </row>
    <row r="8" spans="1:11" ht="14.25">
      <c r="A8" s="37">
        <v>1</v>
      </c>
      <c r="B8" s="38" t="s">
        <v>0</v>
      </c>
      <c r="C8" s="47">
        <v>992</v>
      </c>
      <c r="D8" s="59" t="s">
        <v>65</v>
      </c>
      <c r="E8" s="60" t="s">
        <v>66</v>
      </c>
      <c r="F8" s="49"/>
      <c r="G8" s="49"/>
      <c r="H8" s="70">
        <f>H9+H14+H24+H31+H36</f>
        <v>13617</v>
      </c>
      <c r="I8" s="70">
        <f>I9+I14+I24+I31+I36</f>
        <v>12741.500000000002</v>
      </c>
      <c r="J8" s="70">
        <f t="shared" si="0"/>
        <v>93.57053682896381</v>
      </c>
      <c r="K8" s="72"/>
    </row>
    <row r="9" spans="1:11" ht="55.5">
      <c r="A9" s="38"/>
      <c r="B9" s="38" t="s">
        <v>108</v>
      </c>
      <c r="C9" s="50">
        <v>992</v>
      </c>
      <c r="D9" s="61" t="s">
        <v>65</v>
      </c>
      <c r="E9" s="61" t="s">
        <v>67</v>
      </c>
      <c r="F9" s="49"/>
      <c r="G9" s="49"/>
      <c r="H9" s="70">
        <f aca="true" t="shared" si="1" ref="H9:I12">H10</f>
        <v>900.2</v>
      </c>
      <c r="I9" s="70">
        <f t="shared" si="1"/>
        <v>899.8</v>
      </c>
      <c r="J9" s="70">
        <f t="shared" si="0"/>
        <v>99.95556542990445</v>
      </c>
      <c r="K9" s="72"/>
    </row>
    <row r="10" spans="1:11" ht="55.5">
      <c r="A10" s="38"/>
      <c r="B10" s="38" t="s">
        <v>109</v>
      </c>
      <c r="C10" s="50">
        <v>992</v>
      </c>
      <c r="D10" s="61" t="s">
        <v>65</v>
      </c>
      <c r="E10" s="61" t="s">
        <v>67</v>
      </c>
      <c r="F10" s="51" t="s">
        <v>44</v>
      </c>
      <c r="G10" s="49"/>
      <c r="H10" s="67">
        <f t="shared" si="1"/>
        <v>900.2</v>
      </c>
      <c r="I10" s="67">
        <f t="shared" si="1"/>
        <v>899.8</v>
      </c>
      <c r="J10" s="70">
        <f t="shared" si="0"/>
        <v>99.95556542990445</v>
      </c>
      <c r="K10" s="72"/>
    </row>
    <row r="11" spans="1:11" ht="27.75">
      <c r="A11" s="38"/>
      <c r="B11" s="38" t="s">
        <v>110</v>
      </c>
      <c r="C11" s="50">
        <v>992</v>
      </c>
      <c r="D11" s="61" t="s">
        <v>65</v>
      </c>
      <c r="E11" s="61" t="s">
        <v>67</v>
      </c>
      <c r="F11" s="52" t="s">
        <v>45</v>
      </c>
      <c r="G11" s="49"/>
      <c r="H11" s="67">
        <f t="shared" si="1"/>
        <v>900.2</v>
      </c>
      <c r="I11" s="67">
        <f t="shared" si="1"/>
        <v>899.8</v>
      </c>
      <c r="J11" s="70">
        <f t="shared" si="0"/>
        <v>99.95556542990445</v>
      </c>
      <c r="K11" s="72"/>
    </row>
    <row r="12" spans="1:11" ht="27.75">
      <c r="A12" s="38"/>
      <c r="B12" s="38" t="s">
        <v>46</v>
      </c>
      <c r="C12" s="50">
        <v>992</v>
      </c>
      <c r="D12" s="61" t="s">
        <v>65</v>
      </c>
      <c r="E12" s="61" t="s">
        <v>67</v>
      </c>
      <c r="F12" s="52" t="s">
        <v>47</v>
      </c>
      <c r="G12" s="49"/>
      <c r="H12" s="67">
        <f t="shared" si="1"/>
        <v>900.2</v>
      </c>
      <c r="I12" s="67">
        <f t="shared" si="1"/>
        <v>899.8</v>
      </c>
      <c r="J12" s="70">
        <f t="shared" si="0"/>
        <v>99.95556542990445</v>
      </c>
      <c r="K12" s="72"/>
    </row>
    <row r="13" spans="1:11" ht="97.5">
      <c r="A13" s="38"/>
      <c r="B13" s="38" t="s">
        <v>48</v>
      </c>
      <c r="C13" s="50">
        <v>992</v>
      </c>
      <c r="D13" s="61" t="s">
        <v>65</v>
      </c>
      <c r="E13" s="61" t="s">
        <v>67</v>
      </c>
      <c r="F13" s="52" t="s">
        <v>111</v>
      </c>
      <c r="G13" s="49">
        <v>100</v>
      </c>
      <c r="H13" s="67">
        <v>900.2</v>
      </c>
      <c r="I13" s="67">
        <v>899.8</v>
      </c>
      <c r="J13" s="70">
        <f t="shared" si="0"/>
        <v>99.95556542990445</v>
      </c>
      <c r="K13" s="72"/>
    </row>
    <row r="14" spans="1:11" ht="84">
      <c r="A14" s="38"/>
      <c r="B14" s="38" t="s">
        <v>62</v>
      </c>
      <c r="C14" s="50">
        <v>992</v>
      </c>
      <c r="D14" s="60" t="s">
        <v>65</v>
      </c>
      <c r="E14" s="60" t="s">
        <v>68</v>
      </c>
      <c r="F14" s="49"/>
      <c r="G14" s="49"/>
      <c r="H14" s="188">
        <f>H15</f>
        <v>4668.200000000001</v>
      </c>
      <c r="I14" s="70">
        <f>I15</f>
        <v>4650.400000000001</v>
      </c>
      <c r="J14" s="70">
        <f t="shared" si="0"/>
        <v>99.61869671393686</v>
      </c>
      <c r="K14" s="72"/>
    </row>
    <row r="15" spans="1:11" ht="42">
      <c r="A15" s="38"/>
      <c r="B15" s="38" t="s">
        <v>49</v>
      </c>
      <c r="C15" s="50">
        <v>992</v>
      </c>
      <c r="D15" s="61" t="s">
        <v>65</v>
      </c>
      <c r="E15" s="61" t="s">
        <v>68</v>
      </c>
      <c r="F15" s="51" t="s">
        <v>112</v>
      </c>
      <c r="G15" s="49"/>
      <c r="H15" s="66">
        <f>H16+H21</f>
        <v>4668.200000000001</v>
      </c>
      <c r="I15" s="66">
        <f>I16+I21</f>
        <v>4650.400000000001</v>
      </c>
      <c r="J15" s="70">
        <f t="shared" si="0"/>
        <v>99.61869671393686</v>
      </c>
      <c r="K15" s="72"/>
    </row>
    <row r="16" spans="1:11" ht="42">
      <c r="A16" s="38"/>
      <c r="B16" s="38" t="s">
        <v>49</v>
      </c>
      <c r="C16" s="50">
        <v>992</v>
      </c>
      <c r="D16" s="61" t="s">
        <v>65</v>
      </c>
      <c r="E16" s="61" t="s">
        <v>68</v>
      </c>
      <c r="F16" s="49" t="s">
        <v>113</v>
      </c>
      <c r="G16" s="49"/>
      <c r="H16" s="66">
        <f>H17</f>
        <v>4664.400000000001</v>
      </c>
      <c r="I16" s="66">
        <f>I17</f>
        <v>4646.6</v>
      </c>
      <c r="J16" s="70">
        <f t="shared" si="0"/>
        <v>99.61838607323557</v>
      </c>
      <c r="K16" s="72"/>
    </row>
    <row r="17" spans="1:11" ht="27.75">
      <c r="A17" s="38"/>
      <c r="B17" s="38" t="s">
        <v>46</v>
      </c>
      <c r="C17" s="50">
        <v>992</v>
      </c>
      <c r="D17" s="61" t="s">
        <v>65</v>
      </c>
      <c r="E17" s="61" t="s">
        <v>68</v>
      </c>
      <c r="F17" s="49" t="s">
        <v>114</v>
      </c>
      <c r="G17" s="49"/>
      <c r="H17" s="67">
        <f>H18+H19+H20</f>
        <v>4664.400000000001</v>
      </c>
      <c r="I17" s="66">
        <f>I18+I19+I20</f>
        <v>4646.6</v>
      </c>
      <c r="J17" s="70">
        <f t="shared" si="0"/>
        <v>99.61838607323557</v>
      </c>
      <c r="K17" s="72"/>
    </row>
    <row r="18" spans="1:11" ht="97.5">
      <c r="A18" s="38"/>
      <c r="B18" s="38" t="s">
        <v>48</v>
      </c>
      <c r="C18" s="50">
        <v>992</v>
      </c>
      <c r="D18" s="61" t="s">
        <v>65</v>
      </c>
      <c r="E18" s="61" t="s">
        <v>68</v>
      </c>
      <c r="F18" s="49" t="s">
        <v>114</v>
      </c>
      <c r="G18" s="49">
        <v>100</v>
      </c>
      <c r="H18" s="66">
        <v>4465</v>
      </c>
      <c r="I18" s="66">
        <v>4447.2</v>
      </c>
      <c r="J18" s="70">
        <f t="shared" si="0"/>
        <v>99.6013437849944</v>
      </c>
      <c r="K18" s="72"/>
    </row>
    <row r="19" spans="1:11" ht="42">
      <c r="A19" s="38"/>
      <c r="B19" s="38" t="s">
        <v>23</v>
      </c>
      <c r="C19" s="50">
        <v>992</v>
      </c>
      <c r="D19" s="61" t="s">
        <v>65</v>
      </c>
      <c r="E19" s="61" t="s">
        <v>68</v>
      </c>
      <c r="F19" s="49" t="s">
        <v>114</v>
      </c>
      <c r="G19" s="49">
        <v>200</v>
      </c>
      <c r="H19" s="66">
        <v>172.1</v>
      </c>
      <c r="I19" s="66">
        <v>172.1</v>
      </c>
      <c r="J19" s="70">
        <f t="shared" si="0"/>
        <v>100</v>
      </c>
      <c r="K19" s="72"/>
    </row>
    <row r="20" spans="1:11" ht="14.25">
      <c r="A20" s="38"/>
      <c r="B20" s="38" t="s">
        <v>50</v>
      </c>
      <c r="C20" s="50">
        <v>992</v>
      </c>
      <c r="D20" s="61" t="s">
        <v>65</v>
      </c>
      <c r="E20" s="61" t="s">
        <v>68</v>
      </c>
      <c r="F20" s="49" t="s">
        <v>114</v>
      </c>
      <c r="G20" s="49">
        <v>800</v>
      </c>
      <c r="H20" s="66">
        <v>27.3</v>
      </c>
      <c r="I20" s="66">
        <v>27.3</v>
      </c>
      <c r="J20" s="70">
        <f t="shared" si="0"/>
        <v>100</v>
      </c>
      <c r="K20" s="72"/>
    </row>
    <row r="21" spans="1:11" ht="42">
      <c r="A21" s="38"/>
      <c r="B21" s="38" t="s">
        <v>116</v>
      </c>
      <c r="C21" s="50">
        <v>992</v>
      </c>
      <c r="D21" s="61" t="s">
        <v>65</v>
      </c>
      <c r="E21" s="61" t="s">
        <v>68</v>
      </c>
      <c r="F21" s="48" t="s">
        <v>117</v>
      </c>
      <c r="G21" s="49"/>
      <c r="H21" s="65">
        <v>3.8</v>
      </c>
      <c r="I21" s="70">
        <v>3.8</v>
      </c>
      <c r="J21" s="70">
        <f t="shared" si="0"/>
        <v>100</v>
      </c>
      <c r="K21" s="72"/>
    </row>
    <row r="22" spans="1:11" ht="69.75">
      <c r="A22" s="38"/>
      <c r="B22" s="38" t="s">
        <v>118</v>
      </c>
      <c r="C22" s="50">
        <v>992</v>
      </c>
      <c r="D22" s="61" t="s">
        <v>65</v>
      </c>
      <c r="E22" s="61" t="s">
        <v>68</v>
      </c>
      <c r="F22" s="49" t="s">
        <v>119</v>
      </c>
      <c r="G22" s="49"/>
      <c r="H22" s="67">
        <v>3.8</v>
      </c>
      <c r="I22" s="66">
        <v>3.8</v>
      </c>
      <c r="J22" s="70">
        <f t="shared" si="0"/>
        <v>100</v>
      </c>
      <c r="K22" s="72"/>
    </row>
    <row r="23" spans="1:11" ht="42">
      <c r="A23" s="38"/>
      <c r="B23" s="38" t="s">
        <v>23</v>
      </c>
      <c r="C23" s="50">
        <v>992</v>
      </c>
      <c r="D23" s="61" t="s">
        <v>65</v>
      </c>
      <c r="E23" s="61" t="s">
        <v>68</v>
      </c>
      <c r="F23" s="49" t="s">
        <v>119</v>
      </c>
      <c r="G23" s="49">
        <v>200</v>
      </c>
      <c r="H23" s="67">
        <v>3.8</v>
      </c>
      <c r="I23" s="66">
        <v>3.8</v>
      </c>
      <c r="J23" s="70">
        <f t="shared" si="0"/>
        <v>100</v>
      </c>
      <c r="K23" s="72"/>
    </row>
    <row r="24" spans="1:11" ht="78" customHeight="1">
      <c r="A24" s="35"/>
      <c r="B24" s="35" t="s">
        <v>120</v>
      </c>
      <c r="C24" s="50">
        <v>992</v>
      </c>
      <c r="D24" s="60" t="s">
        <v>65</v>
      </c>
      <c r="E24" s="60" t="s">
        <v>69</v>
      </c>
      <c r="F24" s="48"/>
      <c r="G24" s="48"/>
      <c r="H24" s="70">
        <f aca="true" t="shared" si="2" ref="H24:I26">H25</f>
        <v>176.8</v>
      </c>
      <c r="I24" s="70">
        <f t="shared" si="2"/>
        <v>176.8</v>
      </c>
      <c r="J24" s="70">
        <f t="shared" si="0"/>
        <v>100</v>
      </c>
      <c r="K24" s="72"/>
    </row>
    <row r="25" spans="1:11" ht="69.75">
      <c r="A25" s="35"/>
      <c r="B25" s="38" t="s">
        <v>59</v>
      </c>
      <c r="C25" s="50">
        <v>992</v>
      </c>
      <c r="D25" s="61" t="s">
        <v>65</v>
      </c>
      <c r="E25" s="61" t="s">
        <v>69</v>
      </c>
      <c r="F25" s="51" t="s">
        <v>58</v>
      </c>
      <c r="G25" s="48"/>
      <c r="H25" s="66">
        <f t="shared" si="2"/>
        <v>176.8</v>
      </c>
      <c r="I25" s="66">
        <f t="shared" si="2"/>
        <v>176.8</v>
      </c>
      <c r="J25" s="70">
        <f t="shared" si="0"/>
        <v>100</v>
      </c>
      <c r="K25" s="72"/>
    </row>
    <row r="26" spans="1:11" ht="28.5" customHeight="1">
      <c r="A26" s="38"/>
      <c r="B26" s="38" t="s">
        <v>46</v>
      </c>
      <c r="C26" s="50">
        <v>992</v>
      </c>
      <c r="D26" s="61" t="s">
        <v>65</v>
      </c>
      <c r="E26" s="61" t="s">
        <v>69</v>
      </c>
      <c r="F26" s="52" t="s">
        <v>121</v>
      </c>
      <c r="G26" s="48"/>
      <c r="H26" s="67">
        <f t="shared" si="2"/>
        <v>176.8</v>
      </c>
      <c r="I26" s="66">
        <f t="shared" si="2"/>
        <v>176.8</v>
      </c>
      <c r="J26" s="70">
        <f t="shared" si="0"/>
        <v>100</v>
      </c>
      <c r="K26" s="72"/>
    </row>
    <row r="27" spans="1:11" ht="25.5" customHeight="1">
      <c r="A27" s="38"/>
      <c r="B27" s="125" t="s">
        <v>60</v>
      </c>
      <c r="C27" s="50">
        <v>992</v>
      </c>
      <c r="D27" s="61" t="s">
        <v>65</v>
      </c>
      <c r="E27" s="61" t="s">
        <v>69</v>
      </c>
      <c r="F27" s="52" t="s">
        <v>121</v>
      </c>
      <c r="G27" s="49">
        <v>500</v>
      </c>
      <c r="H27" s="67">
        <v>176.8</v>
      </c>
      <c r="I27" s="66">
        <v>176.8</v>
      </c>
      <c r="J27" s="66">
        <f t="shared" si="0"/>
        <v>100</v>
      </c>
      <c r="K27" s="72"/>
    </row>
    <row r="28" spans="1:11" ht="12" customHeight="1" hidden="1">
      <c r="A28" s="38"/>
      <c r="B28" s="38" t="s">
        <v>49</v>
      </c>
      <c r="C28" s="50">
        <v>992</v>
      </c>
      <c r="D28" s="61" t="s">
        <v>65</v>
      </c>
      <c r="E28" s="61" t="s">
        <v>79</v>
      </c>
      <c r="F28" s="52" t="s">
        <v>301</v>
      </c>
      <c r="G28" s="48"/>
      <c r="H28" s="67"/>
      <c r="I28" s="66"/>
      <c r="J28" s="70" t="e">
        <f t="shared" si="0"/>
        <v>#DIV/0!</v>
      </c>
      <c r="K28" s="72"/>
    </row>
    <row r="29" spans="1:11" ht="7.5" customHeight="1" hidden="1">
      <c r="A29" s="38"/>
      <c r="B29" s="38" t="s">
        <v>302</v>
      </c>
      <c r="C29" s="50">
        <v>992</v>
      </c>
      <c r="D29" s="61" t="s">
        <v>65</v>
      </c>
      <c r="E29" s="61" t="s">
        <v>79</v>
      </c>
      <c r="F29" s="52" t="s">
        <v>301</v>
      </c>
      <c r="G29" s="48"/>
      <c r="H29" s="67"/>
      <c r="I29" s="66"/>
      <c r="J29" s="70" t="e">
        <f t="shared" si="0"/>
        <v>#DIV/0!</v>
      </c>
      <c r="K29" s="72"/>
    </row>
    <row r="30" spans="1:11" ht="14.25" customHeight="1" hidden="1">
      <c r="A30" s="38"/>
      <c r="B30" s="38" t="s">
        <v>50</v>
      </c>
      <c r="C30" s="50">
        <v>992</v>
      </c>
      <c r="D30" s="61" t="s">
        <v>65</v>
      </c>
      <c r="E30" s="61" t="s">
        <v>79</v>
      </c>
      <c r="F30" s="52" t="s">
        <v>303</v>
      </c>
      <c r="G30" s="49">
        <v>800</v>
      </c>
      <c r="H30" s="67"/>
      <c r="I30" s="66"/>
      <c r="J30" s="70" t="e">
        <f t="shared" si="0"/>
        <v>#DIV/0!</v>
      </c>
      <c r="K30" s="72"/>
    </row>
    <row r="31" spans="1:11" ht="14.25">
      <c r="A31" s="47"/>
      <c r="B31" s="38" t="s">
        <v>1</v>
      </c>
      <c r="C31" s="50">
        <v>992</v>
      </c>
      <c r="D31" s="60" t="s">
        <v>65</v>
      </c>
      <c r="E31" s="60">
        <v>11</v>
      </c>
      <c r="F31" s="49"/>
      <c r="G31" s="49"/>
      <c r="H31" s="65">
        <v>1</v>
      </c>
      <c r="I31" s="70">
        <v>0</v>
      </c>
      <c r="J31" s="70">
        <f t="shared" si="0"/>
        <v>0</v>
      </c>
      <c r="K31" s="72"/>
    </row>
    <row r="32" spans="1:11" ht="42">
      <c r="A32" s="38"/>
      <c r="B32" s="38" t="s">
        <v>49</v>
      </c>
      <c r="C32" s="50">
        <v>992</v>
      </c>
      <c r="D32" s="61" t="s">
        <v>65</v>
      </c>
      <c r="E32" s="61">
        <v>11</v>
      </c>
      <c r="F32" s="48" t="s">
        <v>112</v>
      </c>
      <c r="G32" s="49"/>
      <c r="H32" s="67">
        <v>1</v>
      </c>
      <c r="I32" s="66">
        <v>0</v>
      </c>
      <c r="J32" s="70">
        <f t="shared" si="0"/>
        <v>0</v>
      </c>
      <c r="K32" s="72"/>
    </row>
    <row r="33" spans="1:11" ht="42">
      <c r="A33" s="38"/>
      <c r="B33" s="38" t="s">
        <v>122</v>
      </c>
      <c r="C33" s="50">
        <v>992</v>
      </c>
      <c r="D33" s="61" t="s">
        <v>65</v>
      </c>
      <c r="E33" s="61">
        <v>11</v>
      </c>
      <c r="F33" s="48" t="s">
        <v>123</v>
      </c>
      <c r="G33" s="49"/>
      <c r="H33" s="67">
        <v>1</v>
      </c>
      <c r="I33" s="66">
        <v>0</v>
      </c>
      <c r="J33" s="70">
        <f t="shared" si="0"/>
        <v>0</v>
      </c>
      <c r="K33" s="72"/>
    </row>
    <row r="34" spans="1:11" ht="27.75">
      <c r="A34" s="38"/>
      <c r="B34" s="38" t="s">
        <v>124</v>
      </c>
      <c r="C34" s="50">
        <v>992</v>
      </c>
      <c r="D34" s="61" t="s">
        <v>65</v>
      </c>
      <c r="E34" s="61">
        <v>11</v>
      </c>
      <c r="F34" s="49" t="s">
        <v>125</v>
      </c>
      <c r="G34" s="49"/>
      <c r="H34" s="67">
        <v>1</v>
      </c>
      <c r="I34" s="66">
        <v>0</v>
      </c>
      <c r="J34" s="70">
        <f t="shared" si="0"/>
        <v>0</v>
      </c>
      <c r="K34" s="72"/>
    </row>
    <row r="35" spans="1:11" ht="14.25">
      <c r="A35" s="38"/>
      <c r="B35" s="38" t="s">
        <v>50</v>
      </c>
      <c r="C35" s="50">
        <v>992</v>
      </c>
      <c r="D35" s="61" t="s">
        <v>65</v>
      </c>
      <c r="E35" s="61">
        <v>11</v>
      </c>
      <c r="F35" s="49" t="s">
        <v>125</v>
      </c>
      <c r="G35" s="49">
        <v>800</v>
      </c>
      <c r="H35" s="67">
        <v>1</v>
      </c>
      <c r="I35" s="66">
        <v>0</v>
      </c>
      <c r="J35" s="70">
        <f t="shared" si="0"/>
        <v>0</v>
      </c>
      <c r="K35" s="72"/>
    </row>
    <row r="36" spans="1:11" ht="27" customHeight="1">
      <c r="A36" s="37">
        <v>3</v>
      </c>
      <c r="B36" s="38" t="s">
        <v>63</v>
      </c>
      <c r="C36" s="50">
        <v>992</v>
      </c>
      <c r="D36" s="60" t="s">
        <v>65</v>
      </c>
      <c r="E36" s="60">
        <v>13</v>
      </c>
      <c r="F36" s="49"/>
      <c r="G36" s="49"/>
      <c r="H36" s="70">
        <f>H37+H40+H42+H45</f>
        <v>7870.8</v>
      </c>
      <c r="I36" s="70">
        <f>I37+I40+I42+I45</f>
        <v>7014.500000000001</v>
      </c>
      <c r="J36" s="70">
        <f t="shared" si="0"/>
        <v>89.12054683132592</v>
      </c>
      <c r="K36" s="72"/>
    </row>
    <row r="37" spans="1:11" ht="55.5" customHeight="1">
      <c r="A37" s="38"/>
      <c r="B37" s="35" t="s">
        <v>375</v>
      </c>
      <c r="C37" s="50">
        <v>992</v>
      </c>
      <c r="D37" s="61" t="s">
        <v>65</v>
      </c>
      <c r="E37" s="61">
        <v>13</v>
      </c>
      <c r="F37" s="48" t="s">
        <v>21</v>
      </c>
      <c r="G37" s="49"/>
      <c r="H37" s="65">
        <f>H38</f>
        <v>61.5</v>
      </c>
      <c r="I37" s="70">
        <f>I38</f>
        <v>61.5</v>
      </c>
      <c r="J37" s="70">
        <f t="shared" si="0"/>
        <v>100</v>
      </c>
      <c r="K37" s="72"/>
    </row>
    <row r="38" spans="1:11" ht="34.5" customHeight="1">
      <c r="A38" s="38"/>
      <c r="B38" s="38" t="s">
        <v>126</v>
      </c>
      <c r="C38" s="50">
        <v>992</v>
      </c>
      <c r="D38" s="61" t="s">
        <v>65</v>
      </c>
      <c r="E38" s="61">
        <v>13</v>
      </c>
      <c r="F38" s="48" t="s">
        <v>127</v>
      </c>
      <c r="G38" s="49"/>
      <c r="H38" s="67">
        <f>H39</f>
        <v>61.5</v>
      </c>
      <c r="I38" s="66">
        <f>I39</f>
        <v>61.5</v>
      </c>
      <c r="J38" s="70">
        <f t="shared" si="0"/>
        <v>100</v>
      </c>
      <c r="K38" s="72"/>
    </row>
    <row r="39" spans="1:11" ht="42" customHeight="1">
      <c r="A39" s="38"/>
      <c r="B39" s="38" t="s">
        <v>115</v>
      </c>
      <c r="C39" s="50">
        <v>992</v>
      </c>
      <c r="D39" s="61" t="s">
        <v>65</v>
      </c>
      <c r="E39" s="61">
        <v>13</v>
      </c>
      <c r="F39" s="49" t="s">
        <v>227</v>
      </c>
      <c r="G39" s="49">
        <v>200</v>
      </c>
      <c r="H39" s="67">
        <v>61.5</v>
      </c>
      <c r="I39" s="66">
        <v>61.5</v>
      </c>
      <c r="J39" s="70">
        <f t="shared" si="0"/>
        <v>100</v>
      </c>
      <c r="K39" s="72"/>
    </row>
    <row r="40" spans="1:11" ht="42">
      <c r="A40" s="38"/>
      <c r="B40" s="38" t="s">
        <v>382</v>
      </c>
      <c r="C40" s="50">
        <v>992</v>
      </c>
      <c r="D40" s="61" t="s">
        <v>65</v>
      </c>
      <c r="E40" s="61">
        <v>13</v>
      </c>
      <c r="F40" s="48" t="s">
        <v>25</v>
      </c>
      <c r="G40" s="49"/>
      <c r="H40" s="70">
        <f>H41</f>
        <v>602.1</v>
      </c>
      <c r="I40" s="70">
        <f>I41</f>
        <v>602.1</v>
      </c>
      <c r="J40" s="70">
        <f t="shared" si="0"/>
        <v>100</v>
      </c>
      <c r="K40" s="72"/>
    </row>
    <row r="41" spans="1:11" ht="41.25" customHeight="1">
      <c r="A41" s="38"/>
      <c r="B41" s="38" t="s">
        <v>23</v>
      </c>
      <c r="C41" s="50">
        <v>992</v>
      </c>
      <c r="D41" s="61" t="s">
        <v>65</v>
      </c>
      <c r="E41" s="61">
        <v>13</v>
      </c>
      <c r="F41" s="49" t="s">
        <v>25</v>
      </c>
      <c r="G41" s="49">
        <v>200</v>
      </c>
      <c r="H41" s="67">
        <v>602.1</v>
      </c>
      <c r="I41" s="66">
        <v>602.1</v>
      </c>
      <c r="J41" s="70">
        <f t="shared" si="0"/>
        <v>100</v>
      </c>
      <c r="K41" s="72"/>
    </row>
    <row r="42" spans="1:11" ht="55.5" hidden="1">
      <c r="A42" s="38"/>
      <c r="B42" s="38" t="s">
        <v>304</v>
      </c>
      <c r="C42" s="50">
        <v>992</v>
      </c>
      <c r="D42" s="61" t="s">
        <v>65</v>
      </c>
      <c r="E42" s="61">
        <v>13</v>
      </c>
      <c r="F42" s="49" t="s">
        <v>128</v>
      </c>
      <c r="G42" s="49"/>
      <c r="H42" s="65">
        <v>0</v>
      </c>
      <c r="I42" s="70">
        <f>I43</f>
        <v>0</v>
      </c>
      <c r="J42" s="70"/>
      <c r="K42" s="72"/>
    </row>
    <row r="43" spans="1:11" ht="14.25" hidden="1">
      <c r="A43" s="38"/>
      <c r="B43" s="38" t="s">
        <v>126</v>
      </c>
      <c r="C43" s="50">
        <v>992</v>
      </c>
      <c r="D43" s="61" t="s">
        <v>65</v>
      </c>
      <c r="E43" s="61">
        <v>13</v>
      </c>
      <c r="F43" s="49" t="s">
        <v>129</v>
      </c>
      <c r="G43" s="49"/>
      <c r="H43" s="67">
        <v>0</v>
      </c>
      <c r="I43" s="66">
        <f>I44</f>
        <v>0</v>
      </c>
      <c r="J43" s="70"/>
      <c r="K43" s="72"/>
    </row>
    <row r="44" spans="1:11" ht="42" hidden="1">
      <c r="A44" s="38"/>
      <c r="B44" s="38" t="s">
        <v>23</v>
      </c>
      <c r="C44" s="50">
        <v>992</v>
      </c>
      <c r="D44" s="61" t="s">
        <v>65</v>
      </c>
      <c r="E44" s="61">
        <v>13</v>
      </c>
      <c r="F44" s="49" t="s">
        <v>129</v>
      </c>
      <c r="G44" s="49">
        <v>200</v>
      </c>
      <c r="H44" s="67">
        <v>0</v>
      </c>
      <c r="I44" s="66">
        <v>0</v>
      </c>
      <c r="J44" s="70"/>
      <c r="K44" s="72"/>
    </row>
    <row r="45" spans="1:11" ht="87.75" customHeight="1">
      <c r="A45" s="43"/>
      <c r="B45" s="43" t="s">
        <v>130</v>
      </c>
      <c r="C45" s="44">
        <v>992</v>
      </c>
      <c r="D45" s="62" t="s">
        <v>65</v>
      </c>
      <c r="E45" s="62">
        <v>13</v>
      </c>
      <c r="F45" s="54" t="s">
        <v>44</v>
      </c>
      <c r="G45" s="55"/>
      <c r="H45" s="164">
        <f>H48+H55+H54+H46</f>
        <v>7207.2</v>
      </c>
      <c r="I45" s="164">
        <f>I48+I55++I46</f>
        <v>6350.900000000001</v>
      </c>
      <c r="J45" s="70">
        <f t="shared" si="0"/>
        <v>88.11882561882562</v>
      </c>
      <c r="K45" s="72"/>
    </row>
    <row r="46" spans="1:11" ht="59.25" customHeight="1">
      <c r="A46" s="43"/>
      <c r="B46" s="181" t="s">
        <v>380</v>
      </c>
      <c r="C46" s="44">
        <v>992</v>
      </c>
      <c r="D46" s="62" t="s">
        <v>65</v>
      </c>
      <c r="E46" s="62">
        <v>13</v>
      </c>
      <c r="F46" s="48" t="s">
        <v>376</v>
      </c>
      <c r="G46" s="55"/>
      <c r="H46" s="164">
        <v>740.4</v>
      </c>
      <c r="I46" s="164">
        <v>0</v>
      </c>
      <c r="J46" s="70">
        <f t="shared" si="0"/>
        <v>0</v>
      </c>
      <c r="K46" s="72"/>
    </row>
    <row r="47" spans="1:11" ht="55.5" customHeight="1">
      <c r="A47" s="43"/>
      <c r="B47" s="38" t="s">
        <v>23</v>
      </c>
      <c r="C47" s="44">
        <v>992</v>
      </c>
      <c r="D47" s="62" t="s">
        <v>65</v>
      </c>
      <c r="E47" s="62">
        <v>13</v>
      </c>
      <c r="F47" s="49" t="s">
        <v>376</v>
      </c>
      <c r="G47" s="49">
        <v>200</v>
      </c>
      <c r="H47" s="68">
        <v>740.4</v>
      </c>
      <c r="I47" s="68">
        <v>0</v>
      </c>
      <c r="J47" s="70">
        <f t="shared" si="0"/>
        <v>0</v>
      </c>
      <c r="K47" s="72"/>
    </row>
    <row r="48" spans="1:11" ht="42">
      <c r="A48" s="40"/>
      <c r="B48" s="38" t="s">
        <v>131</v>
      </c>
      <c r="C48" s="50">
        <v>992</v>
      </c>
      <c r="D48" s="61" t="s">
        <v>65</v>
      </c>
      <c r="E48" s="61">
        <v>13</v>
      </c>
      <c r="F48" s="48" t="s">
        <v>132</v>
      </c>
      <c r="G48" s="49"/>
      <c r="H48" s="65">
        <f>H49</f>
        <v>1943.8000000000002</v>
      </c>
      <c r="I48" s="70">
        <f>I49</f>
        <v>1943.8000000000002</v>
      </c>
      <c r="J48" s="70">
        <f t="shared" si="0"/>
        <v>100</v>
      </c>
      <c r="K48" s="72"/>
    </row>
    <row r="49" spans="1:11" ht="27.75">
      <c r="A49" s="38"/>
      <c r="B49" s="41" t="s">
        <v>133</v>
      </c>
      <c r="C49" s="50">
        <v>992</v>
      </c>
      <c r="D49" s="61" t="s">
        <v>65</v>
      </c>
      <c r="E49" s="61">
        <v>13</v>
      </c>
      <c r="F49" s="49" t="s">
        <v>134</v>
      </c>
      <c r="G49" s="49"/>
      <c r="H49" s="67">
        <f>H50+H51+H52</f>
        <v>1943.8000000000002</v>
      </c>
      <c r="I49" s="66">
        <f>I50+I51+I52</f>
        <v>1943.8000000000002</v>
      </c>
      <c r="J49" s="70">
        <f t="shared" si="0"/>
        <v>100</v>
      </c>
      <c r="K49" s="72"/>
    </row>
    <row r="50" spans="1:11" ht="97.5">
      <c r="A50" s="38"/>
      <c r="B50" s="38" t="s">
        <v>48</v>
      </c>
      <c r="C50" s="50">
        <v>992</v>
      </c>
      <c r="D50" s="61" t="s">
        <v>65</v>
      </c>
      <c r="E50" s="61">
        <v>13</v>
      </c>
      <c r="F50" s="49" t="s">
        <v>134</v>
      </c>
      <c r="G50" s="49">
        <v>100</v>
      </c>
      <c r="H50" s="67">
        <v>1917.9</v>
      </c>
      <c r="I50" s="67">
        <v>1917.9</v>
      </c>
      <c r="J50" s="70">
        <f t="shared" si="0"/>
        <v>100</v>
      </c>
      <c r="K50" s="72"/>
    </row>
    <row r="51" spans="1:11" ht="42">
      <c r="A51" s="38"/>
      <c r="B51" s="38" t="s">
        <v>23</v>
      </c>
      <c r="C51" s="50">
        <v>992</v>
      </c>
      <c r="D51" s="61" t="s">
        <v>65</v>
      </c>
      <c r="E51" s="61">
        <v>13</v>
      </c>
      <c r="F51" s="49" t="s">
        <v>134</v>
      </c>
      <c r="G51" s="49">
        <v>200</v>
      </c>
      <c r="H51" s="67">
        <v>25.9</v>
      </c>
      <c r="I51" s="67">
        <v>25.9</v>
      </c>
      <c r="J51" s="70">
        <f t="shared" si="0"/>
        <v>100</v>
      </c>
      <c r="K51" s="72"/>
    </row>
    <row r="52" spans="1:11" ht="13.5" customHeight="1">
      <c r="A52" s="38"/>
      <c r="B52" s="38" t="s">
        <v>50</v>
      </c>
      <c r="C52" s="50">
        <v>992</v>
      </c>
      <c r="D52" s="61" t="s">
        <v>65</v>
      </c>
      <c r="E52" s="61">
        <v>13</v>
      </c>
      <c r="F52" s="49" t="s">
        <v>134</v>
      </c>
      <c r="G52" s="49">
        <v>800</v>
      </c>
      <c r="H52" s="67">
        <v>0</v>
      </c>
      <c r="I52" s="67">
        <v>0</v>
      </c>
      <c r="J52" s="70" t="e">
        <f t="shared" si="0"/>
        <v>#DIV/0!</v>
      </c>
      <c r="K52" s="72"/>
    </row>
    <row r="53" spans="1:11" ht="27.75" hidden="1">
      <c r="A53" s="38"/>
      <c r="B53" s="38" t="s">
        <v>63</v>
      </c>
      <c r="C53" s="50">
        <v>992</v>
      </c>
      <c r="D53" s="61" t="s">
        <v>65</v>
      </c>
      <c r="E53" s="61">
        <v>13</v>
      </c>
      <c r="F53" s="49" t="s">
        <v>305</v>
      </c>
      <c r="G53" s="49"/>
      <c r="H53" s="67"/>
      <c r="I53" s="66"/>
      <c r="J53" s="70" t="e">
        <f t="shared" si="0"/>
        <v>#DIV/0!</v>
      </c>
      <c r="K53" s="72"/>
    </row>
    <row r="54" spans="1:11" ht="14.25" hidden="1">
      <c r="A54" s="38"/>
      <c r="B54" s="38" t="s">
        <v>306</v>
      </c>
      <c r="C54" s="50">
        <v>992</v>
      </c>
      <c r="D54" s="61" t="s">
        <v>65</v>
      </c>
      <c r="E54" s="61">
        <v>13</v>
      </c>
      <c r="F54" s="49" t="s">
        <v>305</v>
      </c>
      <c r="G54" s="49">
        <v>800</v>
      </c>
      <c r="H54" s="67"/>
      <c r="I54" s="66"/>
      <c r="J54" s="70" t="e">
        <f t="shared" si="0"/>
        <v>#DIV/0!</v>
      </c>
      <c r="K54" s="72"/>
    </row>
    <row r="55" spans="1:11" ht="42">
      <c r="A55" s="40"/>
      <c r="B55" s="38" t="s">
        <v>135</v>
      </c>
      <c r="C55" s="50">
        <v>992</v>
      </c>
      <c r="D55" s="60" t="s">
        <v>65</v>
      </c>
      <c r="E55" s="60">
        <v>13</v>
      </c>
      <c r="F55" s="48" t="s">
        <v>136</v>
      </c>
      <c r="G55" s="49"/>
      <c r="H55" s="65">
        <f>H56</f>
        <v>4523</v>
      </c>
      <c r="I55" s="70">
        <f>I56</f>
        <v>4407.1</v>
      </c>
      <c r="J55" s="70">
        <f t="shared" si="0"/>
        <v>97.43754145478665</v>
      </c>
      <c r="K55" s="72"/>
    </row>
    <row r="56" spans="1:11" ht="55.5">
      <c r="A56" s="38"/>
      <c r="B56" s="41" t="s">
        <v>137</v>
      </c>
      <c r="C56" s="50">
        <v>992</v>
      </c>
      <c r="D56" s="61" t="s">
        <v>65</v>
      </c>
      <c r="E56" s="61">
        <v>13</v>
      </c>
      <c r="F56" s="49" t="s">
        <v>138</v>
      </c>
      <c r="G56" s="49"/>
      <c r="H56" s="67">
        <f>H57+H58+H59</f>
        <v>4523</v>
      </c>
      <c r="I56" s="66">
        <f>I57+I58+I59</f>
        <v>4407.1</v>
      </c>
      <c r="J56" s="70">
        <f t="shared" si="0"/>
        <v>97.43754145478665</v>
      </c>
      <c r="K56" s="72"/>
    </row>
    <row r="57" spans="1:11" ht="104.25" customHeight="1">
      <c r="A57" s="43"/>
      <c r="B57" s="44" t="s">
        <v>48</v>
      </c>
      <c r="C57" s="44">
        <v>992</v>
      </c>
      <c r="D57" s="62" t="s">
        <v>65</v>
      </c>
      <c r="E57" s="62">
        <v>13</v>
      </c>
      <c r="F57" s="53" t="s">
        <v>138</v>
      </c>
      <c r="G57" s="53">
        <v>100</v>
      </c>
      <c r="H57" s="68">
        <v>2866.7</v>
      </c>
      <c r="I57" s="66">
        <v>2865.3</v>
      </c>
      <c r="J57" s="70">
        <f t="shared" si="0"/>
        <v>99.95116335856561</v>
      </c>
      <c r="K57" s="72"/>
    </row>
    <row r="58" spans="1:11" ht="42">
      <c r="A58" s="38"/>
      <c r="B58" s="38" t="s">
        <v>23</v>
      </c>
      <c r="C58" s="50">
        <v>992</v>
      </c>
      <c r="D58" s="61" t="s">
        <v>65</v>
      </c>
      <c r="E58" s="61">
        <v>13</v>
      </c>
      <c r="F58" s="49" t="s">
        <v>138</v>
      </c>
      <c r="G58" s="49">
        <v>200</v>
      </c>
      <c r="H58" s="67">
        <v>1520.4</v>
      </c>
      <c r="I58" s="66">
        <v>1405.9</v>
      </c>
      <c r="J58" s="70">
        <f t="shared" si="0"/>
        <v>92.46908708234675</v>
      </c>
      <c r="K58" s="72"/>
    </row>
    <row r="59" spans="1:11" ht="14.25">
      <c r="A59" s="38"/>
      <c r="B59" s="38" t="s">
        <v>50</v>
      </c>
      <c r="C59" s="50">
        <v>992</v>
      </c>
      <c r="D59" s="61" t="s">
        <v>65</v>
      </c>
      <c r="E59" s="61">
        <v>13</v>
      </c>
      <c r="F59" s="49" t="s">
        <v>138</v>
      </c>
      <c r="G59" s="49">
        <v>800</v>
      </c>
      <c r="H59" s="67">
        <v>135.9</v>
      </c>
      <c r="I59" s="67">
        <v>135.9</v>
      </c>
      <c r="J59" s="70">
        <f t="shared" si="0"/>
        <v>100</v>
      </c>
      <c r="K59" s="72"/>
    </row>
    <row r="60" spans="1:11" ht="14.25">
      <c r="A60" s="37">
        <v>2</v>
      </c>
      <c r="B60" s="38" t="s">
        <v>2</v>
      </c>
      <c r="C60" s="50">
        <v>992</v>
      </c>
      <c r="D60" s="60" t="s">
        <v>67</v>
      </c>
      <c r="E60" s="60" t="s">
        <v>66</v>
      </c>
      <c r="F60" s="48"/>
      <c r="G60" s="49"/>
      <c r="H60" s="70">
        <f>H61</f>
        <v>245.3</v>
      </c>
      <c r="I60" s="70">
        <f aca="true" t="shared" si="3" ref="H60:I63">I61</f>
        <v>245.3</v>
      </c>
      <c r="J60" s="70">
        <f t="shared" si="0"/>
        <v>100</v>
      </c>
      <c r="K60" s="72"/>
    </row>
    <row r="61" spans="1:11" ht="27.75">
      <c r="A61" s="38"/>
      <c r="B61" s="38" t="s">
        <v>3</v>
      </c>
      <c r="C61" s="50">
        <v>992</v>
      </c>
      <c r="D61" s="60" t="s">
        <v>67</v>
      </c>
      <c r="E61" s="60" t="s">
        <v>70</v>
      </c>
      <c r="F61" s="49"/>
      <c r="G61" s="49"/>
      <c r="H61" s="70">
        <f t="shared" si="3"/>
        <v>245.3</v>
      </c>
      <c r="I61" s="70">
        <f t="shared" si="3"/>
        <v>245.3</v>
      </c>
      <c r="J61" s="70">
        <f t="shared" si="0"/>
        <v>100</v>
      </c>
      <c r="K61" s="72"/>
    </row>
    <row r="62" spans="1:11" ht="27.75">
      <c r="A62" s="38"/>
      <c r="B62" s="38" t="s">
        <v>143</v>
      </c>
      <c r="C62" s="50">
        <v>992</v>
      </c>
      <c r="D62" s="61" t="s">
        <v>67</v>
      </c>
      <c r="E62" s="61" t="s">
        <v>70</v>
      </c>
      <c r="F62" s="49" t="s">
        <v>56</v>
      </c>
      <c r="G62" s="49"/>
      <c r="H62" s="66">
        <f t="shared" si="3"/>
        <v>245.3</v>
      </c>
      <c r="I62" s="66">
        <f t="shared" si="3"/>
        <v>245.3</v>
      </c>
      <c r="J62" s="70">
        <f t="shared" si="0"/>
        <v>100</v>
      </c>
      <c r="K62" s="72"/>
    </row>
    <row r="63" spans="1:11" ht="42">
      <c r="A63" s="38"/>
      <c r="B63" s="38" t="s">
        <v>55</v>
      </c>
      <c r="C63" s="50">
        <v>992</v>
      </c>
      <c r="D63" s="61" t="s">
        <v>67</v>
      </c>
      <c r="E63" s="61" t="s">
        <v>70</v>
      </c>
      <c r="F63" s="49" t="s">
        <v>57</v>
      </c>
      <c r="G63" s="49"/>
      <c r="H63" s="66">
        <f t="shared" si="3"/>
        <v>245.3</v>
      </c>
      <c r="I63" s="66">
        <f t="shared" si="3"/>
        <v>245.3</v>
      </c>
      <c r="J63" s="70">
        <f t="shared" si="0"/>
        <v>100</v>
      </c>
      <c r="K63" s="72"/>
    </row>
    <row r="64" spans="1:11" ht="97.5">
      <c r="A64" s="38"/>
      <c r="B64" s="38" t="s">
        <v>48</v>
      </c>
      <c r="C64" s="50">
        <v>992</v>
      </c>
      <c r="D64" s="61" t="s">
        <v>67</v>
      </c>
      <c r="E64" s="61" t="s">
        <v>70</v>
      </c>
      <c r="F64" s="49" t="s">
        <v>57</v>
      </c>
      <c r="G64" s="49">
        <v>100</v>
      </c>
      <c r="H64" s="67">
        <v>245.3</v>
      </c>
      <c r="I64" s="67">
        <v>245.3</v>
      </c>
      <c r="J64" s="70">
        <f t="shared" si="0"/>
        <v>100</v>
      </c>
      <c r="K64" s="72"/>
    </row>
    <row r="65" spans="1:11" ht="27.75">
      <c r="A65" s="37">
        <v>2</v>
      </c>
      <c r="B65" s="37" t="s">
        <v>4</v>
      </c>
      <c r="C65" s="47">
        <v>992</v>
      </c>
      <c r="D65" s="60" t="s">
        <v>70</v>
      </c>
      <c r="E65" s="60" t="s">
        <v>66</v>
      </c>
      <c r="F65" s="48"/>
      <c r="G65" s="48"/>
      <c r="H65" s="65">
        <f>H67+H69</f>
        <v>9.9</v>
      </c>
      <c r="I65" s="65">
        <f>I67+I69</f>
        <v>9.9</v>
      </c>
      <c r="J65" s="70">
        <f t="shared" si="0"/>
        <v>100</v>
      </c>
      <c r="K65" s="72"/>
    </row>
    <row r="66" spans="1:11" ht="0" customHeight="1" hidden="1">
      <c r="A66" s="38"/>
      <c r="B66" s="38" t="s">
        <v>322</v>
      </c>
      <c r="C66" s="50">
        <v>992</v>
      </c>
      <c r="D66" s="61" t="s">
        <v>70</v>
      </c>
      <c r="E66" s="61">
        <v>14</v>
      </c>
      <c r="F66" s="49" t="s">
        <v>144</v>
      </c>
      <c r="G66" s="49"/>
      <c r="H66" s="67"/>
      <c r="I66" s="66"/>
      <c r="J66" s="70" t="e">
        <f t="shared" si="0"/>
        <v>#DIV/0!</v>
      </c>
      <c r="K66" s="72"/>
    </row>
    <row r="67" spans="1:11" ht="42" hidden="1">
      <c r="A67" s="38"/>
      <c r="B67" s="38" t="s">
        <v>23</v>
      </c>
      <c r="C67" s="50">
        <v>992</v>
      </c>
      <c r="D67" s="61" t="s">
        <v>70</v>
      </c>
      <c r="E67" s="61">
        <v>14</v>
      </c>
      <c r="F67" s="49" t="s">
        <v>144</v>
      </c>
      <c r="G67" s="49">
        <v>200</v>
      </c>
      <c r="H67" s="67"/>
      <c r="I67" s="66"/>
      <c r="J67" s="70" t="e">
        <f t="shared" si="0"/>
        <v>#DIV/0!</v>
      </c>
      <c r="K67" s="72"/>
    </row>
    <row r="68" spans="1:11" ht="42">
      <c r="A68" s="43"/>
      <c r="B68" s="20" t="s">
        <v>383</v>
      </c>
      <c r="C68" s="44">
        <v>992</v>
      </c>
      <c r="D68" s="62" t="s">
        <v>70</v>
      </c>
      <c r="E68" s="62">
        <v>14</v>
      </c>
      <c r="F68" s="53" t="s">
        <v>145</v>
      </c>
      <c r="G68" s="53"/>
      <c r="H68" s="67">
        <f>H69</f>
        <v>9.9</v>
      </c>
      <c r="I68" s="67">
        <f>I69</f>
        <v>9.9</v>
      </c>
      <c r="J68" s="70">
        <f t="shared" si="0"/>
        <v>100</v>
      </c>
      <c r="K68" s="72"/>
    </row>
    <row r="69" spans="1:11" ht="42">
      <c r="A69" s="38"/>
      <c r="B69" s="20" t="s">
        <v>23</v>
      </c>
      <c r="C69" s="50">
        <v>992</v>
      </c>
      <c r="D69" s="61" t="s">
        <v>70</v>
      </c>
      <c r="E69" s="61">
        <v>14</v>
      </c>
      <c r="F69" s="49" t="s">
        <v>146</v>
      </c>
      <c r="G69" s="49">
        <v>200</v>
      </c>
      <c r="H69" s="67">
        <v>9.9</v>
      </c>
      <c r="I69" s="67">
        <v>9.9</v>
      </c>
      <c r="J69" s="70">
        <f t="shared" si="0"/>
        <v>100</v>
      </c>
      <c r="K69" s="72"/>
    </row>
    <row r="70" spans="1:11" ht="14.25">
      <c r="A70" s="37">
        <v>3</v>
      </c>
      <c r="B70" s="38" t="s">
        <v>6</v>
      </c>
      <c r="C70" s="50">
        <v>992</v>
      </c>
      <c r="D70" s="60" t="s">
        <v>68</v>
      </c>
      <c r="E70" s="60" t="s">
        <v>66</v>
      </c>
      <c r="F70" s="56"/>
      <c r="G70" s="49"/>
      <c r="H70" s="65">
        <f>H74+H82+H71</f>
        <v>9040.900000000001</v>
      </c>
      <c r="I70" s="65">
        <f>I74+I82+I71</f>
        <v>8939</v>
      </c>
      <c r="J70" s="70">
        <f t="shared" si="0"/>
        <v>98.87289982192037</v>
      </c>
      <c r="K70" s="72"/>
    </row>
    <row r="71" spans="1:11" ht="14.25" hidden="1">
      <c r="A71" s="37"/>
      <c r="B71" s="38" t="s">
        <v>307</v>
      </c>
      <c r="C71" s="50">
        <v>992</v>
      </c>
      <c r="D71" s="60" t="s">
        <v>68</v>
      </c>
      <c r="E71" s="60" t="s">
        <v>65</v>
      </c>
      <c r="F71" s="56"/>
      <c r="G71" s="49"/>
      <c r="H71" s="65"/>
      <c r="I71" s="70"/>
      <c r="J71" s="70" t="e">
        <f t="shared" si="0"/>
        <v>#DIV/0!</v>
      </c>
      <c r="K71" s="72"/>
    </row>
    <row r="72" spans="1:11" ht="27.75" hidden="1">
      <c r="A72" s="37"/>
      <c r="B72" s="38" t="s">
        <v>308</v>
      </c>
      <c r="C72" s="50">
        <v>992</v>
      </c>
      <c r="D72" s="61" t="s">
        <v>68</v>
      </c>
      <c r="E72" s="61" t="s">
        <v>65</v>
      </c>
      <c r="F72" s="49" t="s">
        <v>77</v>
      </c>
      <c r="G72" s="49"/>
      <c r="H72" s="67"/>
      <c r="I72" s="66"/>
      <c r="J72" s="70" t="e">
        <f t="shared" si="0"/>
        <v>#DIV/0!</v>
      </c>
      <c r="K72" s="72"/>
    </row>
    <row r="73" spans="1:11" ht="97.5" hidden="1">
      <c r="A73" s="37"/>
      <c r="B73" s="38" t="s">
        <v>48</v>
      </c>
      <c r="C73" s="50">
        <v>992</v>
      </c>
      <c r="D73" s="61" t="s">
        <v>68</v>
      </c>
      <c r="E73" s="61" t="s">
        <v>65</v>
      </c>
      <c r="F73" s="49" t="s">
        <v>77</v>
      </c>
      <c r="G73" s="49">
        <v>100</v>
      </c>
      <c r="H73" s="66"/>
      <c r="I73" s="66"/>
      <c r="J73" s="70" t="e">
        <f t="shared" si="0"/>
        <v>#DIV/0!</v>
      </c>
      <c r="K73" s="72"/>
    </row>
    <row r="74" spans="1:11" ht="27.75">
      <c r="A74" s="38"/>
      <c r="B74" s="38" t="s">
        <v>7</v>
      </c>
      <c r="C74" s="50">
        <v>992</v>
      </c>
      <c r="D74" s="60" t="s">
        <v>68</v>
      </c>
      <c r="E74" s="60" t="s">
        <v>71</v>
      </c>
      <c r="F74" s="49"/>
      <c r="G74" s="49"/>
      <c r="H74" s="70">
        <f>H75+H80</f>
        <v>8945.900000000001</v>
      </c>
      <c r="I74" s="70">
        <f>I75+I80</f>
        <v>8844</v>
      </c>
      <c r="J74" s="70">
        <f t="shared" si="0"/>
        <v>98.86093070568639</v>
      </c>
      <c r="K74" s="72"/>
    </row>
    <row r="75" spans="1:11" ht="55.5">
      <c r="A75" s="38"/>
      <c r="B75" s="38" t="s">
        <v>384</v>
      </c>
      <c r="C75" s="50">
        <v>992</v>
      </c>
      <c r="D75" s="61" t="s">
        <v>68</v>
      </c>
      <c r="E75" s="61" t="s">
        <v>71</v>
      </c>
      <c r="F75" s="48" t="s">
        <v>26</v>
      </c>
      <c r="G75" s="49"/>
      <c r="H75" s="65">
        <f>H76</f>
        <v>7805.200000000001</v>
      </c>
      <c r="I75" s="70">
        <f>I76</f>
        <v>7703.4</v>
      </c>
      <c r="J75" s="70">
        <f t="shared" si="0"/>
        <v>98.69574130067133</v>
      </c>
      <c r="K75" s="72"/>
    </row>
    <row r="76" spans="1:11" ht="55.5">
      <c r="A76" s="38"/>
      <c r="B76" s="38" t="s">
        <v>28</v>
      </c>
      <c r="C76" s="50">
        <v>992</v>
      </c>
      <c r="D76" s="61" t="s">
        <v>68</v>
      </c>
      <c r="E76" s="61" t="s">
        <v>71</v>
      </c>
      <c r="F76" s="48" t="s">
        <v>27</v>
      </c>
      <c r="G76" s="49"/>
      <c r="H76" s="66">
        <f>H77+H78</f>
        <v>7805.200000000001</v>
      </c>
      <c r="I76" s="66">
        <f>I77+I78</f>
        <v>7703.4</v>
      </c>
      <c r="J76" s="70">
        <f t="shared" si="0"/>
        <v>98.69574130067133</v>
      </c>
      <c r="K76" s="72"/>
    </row>
    <row r="77" spans="1:11" ht="42">
      <c r="A77" s="38"/>
      <c r="B77" s="20" t="s">
        <v>23</v>
      </c>
      <c r="C77" s="50">
        <v>992</v>
      </c>
      <c r="D77" s="61" t="s">
        <v>68</v>
      </c>
      <c r="E77" s="61" t="s">
        <v>71</v>
      </c>
      <c r="F77" s="57" t="s">
        <v>27</v>
      </c>
      <c r="G77" s="57">
        <v>200</v>
      </c>
      <c r="H77" s="66">
        <v>2717.9</v>
      </c>
      <c r="I77" s="66">
        <v>2717.9</v>
      </c>
      <c r="J77" s="70">
        <f aca="true" t="shared" si="4" ref="J77:J154">I77/H77*100</f>
        <v>100</v>
      </c>
      <c r="K77" s="72"/>
    </row>
    <row r="78" spans="1:11" ht="42">
      <c r="A78" s="38"/>
      <c r="B78" s="20" t="s">
        <v>348</v>
      </c>
      <c r="C78" s="50">
        <v>992</v>
      </c>
      <c r="D78" s="61" t="s">
        <v>68</v>
      </c>
      <c r="E78" s="61" t="s">
        <v>71</v>
      </c>
      <c r="F78" s="57" t="s">
        <v>349</v>
      </c>
      <c r="G78" s="57"/>
      <c r="H78" s="66">
        <f>H79</f>
        <v>5087.3</v>
      </c>
      <c r="I78" s="66">
        <f>I79</f>
        <v>4985.5</v>
      </c>
      <c r="J78" s="70">
        <f t="shared" si="4"/>
        <v>97.99893853321015</v>
      </c>
      <c r="K78" s="72"/>
    </row>
    <row r="79" spans="1:11" ht="42">
      <c r="A79" s="38"/>
      <c r="B79" s="20" t="s">
        <v>23</v>
      </c>
      <c r="C79" s="50">
        <v>992</v>
      </c>
      <c r="D79" s="61" t="s">
        <v>68</v>
      </c>
      <c r="E79" s="61" t="s">
        <v>71</v>
      </c>
      <c r="F79" s="57" t="s">
        <v>349</v>
      </c>
      <c r="G79" s="57">
        <v>200</v>
      </c>
      <c r="H79" s="66">
        <v>5087.3</v>
      </c>
      <c r="I79" s="66">
        <v>4985.5</v>
      </c>
      <c r="J79" s="70">
        <f t="shared" si="4"/>
        <v>97.99893853321015</v>
      </c>
      <c r="K79" s="72"/>
    </row>
    <row r="80" spans="1:11" ht="42">
      <c r="A80" s="38"/>
      <c r="B80" s="38" t="s">
        <v>385</v>
      </c>
      <c r="C80" s="50">
        <v>992</v>
      </c>
      <c r="D80" s="61" t="s">
        <v>68</v>
      </c>
      <c r="E80" s="61" t="s">
        <v>71</v>
      </c>
      <c r="F80" s="48" t="s">
        <v>147</v>
      </c>
      <c r="G80" s="49"/>
      <c r="H80" s="65">
        <f>H81</f>
        <v>1140.7</v>
      </c>
      <c r="I80" s="70">
        <f>I81</f>
        <v>1140.6</v>
      </c>
      <c r="J80" s="70">
        <f t="shared" si="4"/>
        <v>99.9912334531428</v>
      </c>
      <c r="K80" s="72"/>
    </row>
    <row r="81" spans="1:11" ht="42">
      <c r="A81" s="38"/>
      <c r="B81" s="38" t="s">
        <v>23</v>
      </c>
      <c r="C81" s="50">
        <v>992</v>
      </c>
      <c r="D81" s="61" t="s">
        <v>68</v>
      </c>
      <c r="E81" s="61" t="s">
        <v>71</v>
      </c>
      <c r="F81" s="49" t="s">
        <v>148</v>
      </c>
      <c r="G81" s="49">
        <v>200</v>
      </c>
      <c r="H81" s="67">
        <v>1140.7</v>
      </c>
      <c r="I81" s="67">
        <v>1140.6</v>
      </c>
      <c r="J81" s="70">
        <f t="shared" si="4"/>
        <v>99.9912334531428</v>
      </c>
      <c r="K81" s="72"/>
    </row>
    <row r="82" spans="1:11" ht="27.75">
      <c r="A82" s="38"/>
      <c r="B82" s="38" t="s">
        <v>8</v>
      </c>
      <c r="C82" s="50">
        <v>992</v>
      </c>
      <c r="D82" s="60" t="s">
        <v>68</v>
      </c>
      <c r="E82" s="60" t="s">
        <v>207</v>
      </c>
      <c r="F82" s="56"/>
      <c r="G82" s="49"/>
      <c r="H82" s="65">
        <f>H83+H87+H91</f>
        <v>95</v>
      </c>
      <c r="I82" s="65">
        <f>I83+I87+I91</f>
        <v>95</v>
      </c>
      <c r="J82" s="70">
        <f t="shared" si="4"/>
        <v>100</v>
      </c>
      <c r="K82" s="72"/>
    </row>
    <row r="83" spans="1:11" ht="42">
      <c r="A83" s="38"/>
      <c r="B83" s="38" t="s">
        <v>386</v>
      </c>
      <c r="C83" s="50">
        <v>992</v>
      </c>
      <c r="D83" s="61" t="s">
        <v>68</v>
      </c>
      <c r="E83" s="61">
        <v>12</v>
      </c>
      <c r="F83" s="48" t="s">
        <v>29</v>
      </c>
      <c r="G83" s="49"/>
      <c r="H83" s="67">
        <f aca="true" t="shared" si="5" ref="H83:I85">H84</f>
        <v>55</v>
      </c>
      <c r="I83" s="70">
        <f t="shared" si="5"/>
        <v>55</v>
      </c>
      <c r="J83" s="70">
        <f t="shared" si="4"/>
        <v>100</v>
      </c>
      <c r="K83" s="72"/>
    </row>
    <row r="84" spans="1:11" ht="42">
      <c r="A84" s="38"/>
      <c r="B84" s="38" t="s">
        <v>150</v>
      </c>
      <c r="C84" s="50">
        <v>992</v>
      </c>
      <c r="D84" s="61" t="s">
        <v>68</v>
      </c>
      <c r="E84" s="61">
        <v>12</v>
      </c>
      <c r="F84" s="49" t="s">
        <v>30</v>
      </c>
      <c r="G84" s="49"/>
      <c r="H84" s="67">
        <f t="shared" si="5"/>
        <v>55</v>
      </c>
      <c r="I84" s="66">
        <f t="shared" si="5"/>
        <v>55</v>
      </c>
      <c r="J84" s="70">
        <f t="shared" si="4"/>
        <v>100</v>
      </c>
      <c r="K84" s="72"/>
    </row>
    <row r="85" spans="1:11" ht="27.75">
      <c r="A85" s="38"/>
      <c r="B85" s="38" t="s">
        <v>78</v>
      </c>
      <c r="C85" s="50">
        <v>992</v>
      </c>
      <c r="D85" s="61" t="s">
        <v>68</v>
      </c>
      <c r="E85" s="61">
        <v>12</v>
      </c>
      <c r="F85" s="49" t="s">
        <v>30</v>
      </c>
      <c r="G85" s="49"/>
      <c r="H85" s="67">
        <f t="shared" si="5"/>
        <v>55</v>
      </c>
      <c r="I85" s="66">
        <f t="shared" si="5"/>
        <v>55</v>
      </c>
      <c r="J85" s="70">
        <f t="shared" si="4"/>
        <v>100</v>
      </c>
      <c r="K85" s="72"/>
    </row>
    <row r="86" spans="1:11" ht="42">
      <c r="A86" s="38"/>
      <c r="B86" s="38" t="s">
        <v>23</v>
      </c>
      <c r="C86" s="50">
        <v>992</v>
      </c>
      <c r="D86" s="61" t="s">
        <v>68</v>
      </c>
      <c r="E86" s="61">
        <v>12</v>
      </c>
      <c r="F86" s="49" t="s">
        <v>30</v>
      </c>
      <c r="G86" s="49">
        <v>200</v>
      </c>
      <c r="H86" s="67">
        <v>55</v>
      </c>
      <c r="I86" s="66">
        <v>55</v>
      </c>
      <c r="J86" s="70">
        <f t="shared" si="4"/>
        <v>100</v>
      </c>
      <c r="K86" s="72"/>
    </row>
    <row r="87" spans="1:11" ht="42" hidden="1">
      <c r="A87" s="38"/>
      <c r="B87" s="38" t="s">
        <v>309</v>
      </c>
      <c r="C87" s="50">
        <v>992</v>
      </c>
      <c r="D87" s="61" t="s">
        <v>68</v>
      </c>
      <c r="E87" s="61">
        <v>12</v>
      </c>
      <c r="F87" s="48" t="s">
        <v>31</v>
      </c>
      <c r="G87" s="48"/>
      <c r="H87" s="65"/>
      <c r="I87" s="70"/>
      <c r="J87" s="70" t="e">
        <f t="shared" si="4"/>
        <v>#DIV/0!</v>
      </c>
      <c r="K87" s="72"/>
    </row>
    <row r="88" spans="1:11" ht="27.75" hidden="1">
      <c r="A88" s="38"/>
      <c r="B88" s="38" t="s">
        <v>151</v>
      </c>
      <c r="C88" s="50">
        <v>992</v>
      </c>
      <c r="D88" s="61" t="s">
        <v>68</v>
      </c>
      <c r="E88" s="61">
        <v>12</v>
      </c>
      <c r="F88" s="49" t="s">
        <v>32</v>
      </c>
      <c r="G88" s="48"/>
      <c r="H88" s="67"/>
      <c r="I88" s="66"/>
      <c r="J88" s="70" t="e">
        <f t="shared" si="4"/>
        <v>#DIV/0!</v>
      </c>
      <c r="K88" s="72"/>
    </row>
    <row r="89" spans="1:11" ht="42" hidden="1">
      <c r="A89" s="38"/>
      <c r="B89" s="38" t="s">
        <v>152</v>
      </c>
      <c r="C89" s="50">
        <v>992</v>
      </c>
      <c r="D89" s="61" t="s">
        <v>68</v>
      </c>
      <c r="E89" s="61">
        <v>12</v>
      </c>
      <c r="F89" s="49" t="s">
        <v>32</v>
      </c>
      <c r="G89" s="49"/>
      <c r="H89" s="67"/>
      <c r="I89" s="66"/>
      <c r="J89" s="70" t="e">
        <f t="shared" si="4"/>
        <v>#DIV/0!</v>
      </c>
      <c r="K89" s="72"/>
    </row>
    <row r="90" spans="1:11" ht="42" hidden="1">
      <c r="A90" s="38"/>
      <c r="B90" s="38" t="s">
        <v>115</v>
      </c>
      <c r="C90" s="50">
        <v>992</v>
      </c>
      <c r="D90" s="61" t="s">
        <v>68</v>
      </c>
      <c r="E90" s="61">
        <v>12</v>
      </c>
      <c r="F90" s="49" t="s">
        <v>32</v>
      </c>
      <c r="G90" s="49">
        <v>200</v>
      </c>
      <c r="H90" s="67"/>
      <c r="I90" s="66"/>
      <c r="J90" s="70" t="e">
        <f t="shared" si="4"/>
        <v>#DIV/0!</v>
      </c>
      <c r="K90" s="72"/>
    </row>
    <row r="91" spans="1:11" ht="42">
      <c r="A91" s="38"/>
      <c r="B91" s="38" t="s">
        <v>387</v>
      </c>
      <c r="C91" s="50">
        <v>992</v>
      </c>
      <c r="D91" s="61" t="s">
        <v>68</v>
      </c>
      <c r="E91" s="61">
        <v>12</v>
      </c>
      <c r="F91" s="48" t="s">
        <v>34</v>
      </c>
      <c r="G91" s="49"/>
      <c r="H91" s="67">
        <f aca="true" t="shared" si="6" ref="H91:I93">H92</f>
        <v>40</v>
      </c>
      <c r="I91" s="67">
        <f t="shared" si="6"/>
        <v>40</v>
      </c>
      <c r="J91" s="70">
        <f t="shared" si="4"/>
        <v>100</v>
      </c>
      <c r="K91" s="72"/>
    </row>
    <row r="92" spans="1:11" ht="42">
      <c r="A92" s="38"/>
      <c r="B92" s="38" t="s">
        <v>153</v>
      </c>
      <c r="C92" s="50">
        <v>992</v>
      </c>
      <c r="D92" s="61" t="s">
        <v>68</v>
      </c>
      <c r="E92" s="61">
        <v>12</v>
      </c>
      <c r="F92" s="49" t="s">
        <v>35</v>
      </c>
      <c r="G92" s="49"/>
      <c r="H92" s="67">
        <f t="shared" si="6"/>
        <v>40</v>
      </c>
      <c r="I92" s="67">
        <f t="shared" si="6"/>
        <v>40</v>
      </c>
      <c r="J92" s="70">
        <f t="shared" si="4"/>
        <v>100</v>
      </c>
      <c r="K92" s="72"/>
    </row>
    <row r="93" spans="1:11" ht="27.75">
      <c r="A93" s="38"/>
      <c r="B93" s="38" t="s">
        <v>22</v>
      </c>
      <c r="C93" s="50">
        <v>992</v>
      </c>
      <c r="D93" s="61" t="s">
        <v>68</v>
      </c>
      <c r="E93" s="61">
        <v>12</v>
      </c>
      <c r="F93" s="49" t="s">
        <v>35</v>
      </c>
      <c r="G93" s="49"/>
      <c r="H93" s="67">
        <f t="shared" si="6"/>
        <v>40</v>
      </c>
      <c r="I93" s="67">
        <f t="shared" si="6"/>
        <v>40</v>
      </c>
      <c r="J93" s="70">
        <f t="shared" si="4"/>
        <v>100</v>
      </c>
      <c r="K93" s="72"/>
    </row>
    <row r="94" spans="1:11" ht="42">
      <c r="A94" s="38"/>
      <c r="B94" s="38" t="s">
        <v>23</v>
      </c>
      <c r="C94" s="50">
        <v>992</v>
      </c>
      <c r="D94" s="61" t="s">
        <v>68</v>
      </c>
      <c r="E94" s="61">
        <v>12</v>
      </c>
      <c r="F94" s="49" t="s">
        <v>35</v>
      </c>
      <c r="G94" s="49">
        <v>200</v>
      </c>
      <c r="H94" s="67">
        <v>40</v>
      </c>
      <c r="I94" s="66">
        <v>40</v>
      </c>
      <c r="J94" s="70">
        <f t="shared" si="4"/>
        <v>100</v>
      </c>
      <c r="K94" s="72"/>
    </row>
    <row r="95" spans="1:11" ht="14.25">
      <c r="A95" s="37">
        <v>4</v>
      </c>
      <c r="B95" s="38" t="s">
        <v>9</v>
      </c>
      <c r="C95" s="50">
        <v>992</v>
      </c>
      <c r="D95" s="60" t="s">
        <v>72</v>
      </c>
      <c r="E95" s="60" t="s">
        <v>66</v>
      </c>
      <c r="F95" s="49"/>
      <c r="G95" s="49"/>
      <c r="H95" s="70">
        <f>H96+H107</f>
        <v>20732.9</v>
      </c>
      <c r="I95" s="70">
        <f>I96+I107</f>
        <v>20219.8</v>
      </c>
      <c r="J95" s="70">
        <f t="shared" si="4"/>
        <v>97.52518943321965</v>
      </c>
      <c r="K95" s="72" t="s">
        <v>379</v>
      </c>
    </row>
    <row r="96" spans="1:11" ht="14.25">
      <c r="A96" s="37"/>
      <c r="B96" s="38" t="s">
        <v>10</v>
      </c>
      <c r="C96" s="50">
        <v>992</v>
      </c>
      <c r="D96" s="60" t="s">
        <v>72</v>
      </c>
      <c r="E96" s="60" t="s">
        <v>67</v>
      </c>
      <c r="F96" s="49"/>
      <c r="G96" s="49"/>
      <c r="H96" s="65">
        <f>H97+H102</f>
        <v>4381.1</v>
      </c>
      <c r="I96" s="70">
        <f>I97+I102</f>
        <v>4251.1</v>
      </c>
      <c r="J96" s="70">
        <f t="shared" si="4"/>
        <v>97.03270868046837</v>
      </c>
      <c r="K96" s="72"/>
    </row>
    <row r="97" spans="1:11" ht="69.75">
      <c r="A97" s="37"/>
      <c r="B97" s="38" t="s">
        <v>388</v>
      </c>
      <c r="C97" s="50">
        <v>992</v>
      </c>
      <c r="D97" s="61" t="s">
        <v>72</v>
      </c>
      <c r="E97" s="61" t="s">
        <v>67</v>
      </c>
      <c r="F97" s="48" t="s">
        <v>38</v>
      </c>
      <c r="G97" s="49"/>
      <c r="H97" s="67">
        <f>H98</f>
        <v>1328.3</v>
      </c>
      <c r="I97" s="66">
        <f>I98</f>
        <v>1328.3</v>
      </c>
      <c r="J97" s="70">
        <f t="shared" si="4"/>
        <v>100</v>
      </c>
      <c r="K97" s="72"/>
    </row>
    <row r="98" spans="1:11" ht="27.75">
      <c r="A98" s="37"/>
      <c r="B98" s="38" t="s">
        <v>22</v>
      </c>
      <c r="C98" s="50">
        <v>992</v>
      </c>
      <c r="D98" s="61" t="s">
        <v>72</v>
      </c>
      <c r="E98" s="61" t="s">
        <v>67</v>
      </c>
      <c r="F98" s="48" t="s">
        <v>39</v>
      </c>
      <c r="G98" s="49"/>
      <c r="H98" s="67">
        <f>H99+101:101</f>
        <v>1328.3</v>
      </c>
      <c r="I98" s="67">
        <f>I99+101:101</f>
        <v>1328.3</v>
      </c>
      <c r="J98" s="70">
        <f t="shared" si="4"/>
        <v>100</v>
      </c>
      <c r="K98" s="72"/>
    </row>
    <row r="99" spans="1:11" ht="42">
      <c r="A99" s="37"/>
      <c r="B99" s="38" t="s">
        <v>23</v>
      </c>
      <c r="C99" s="50">
        <v>992</v>
      </c>
      <c r="D99" s="61" t="s">
        <v>72</v>
      </c>
      <c r="E99" s="61" t="s">
        <v>67</v>
      </c>
      <c r="F99" s="49" t="s">
        <v>39</v>
      </c>
      <c r="G99" s="49">
        <v>200</v>
      </c>
      <c r="H99" s="67">
        <v>1328.3</v>
      </c>
      <c r="I99" s="66">
        <v>1328.3</v>
      </c>
      <c r="J99" s="70">
        <f t="shared" si="4"/>
        <v>100</v>
      </c>
      <c r="K99" s="72"/>
    </row>
    <row r="100" spans="1:11" ht="0" customHeight="1" hidden="1">
      <c r="A100" s="37"/>
      <c r="B100" s="38" t="s">
        <v>184</v>
      </c>
      <c r="C100" s="50">
        <v>992</v>
      </c>
      <c r="D100" s="61" t="s">
        <v>72</v>
      </c>
      <c r="E100" s="61" t="s">
        <v>67</v>
      </c>
      <c r="F100" s="49" t="s">
        <v>350</v>
      </c>
      <c r="G100" s="49"/>
      <c r="H100" s="67">
        <v>0</v>
      </c>
      <c r="I100" s="66">
        <v>0</v>
      </c>
      <c r="J100" s="70" t="e">
        <f t="shared" si="4"/>
        <v>#DIV/0!</v>
      </c>
      <c r="K100" s="72"/>
    </row>
    <row r="101" spans="1:11" ht="42" hidden="1">
      <c r="A101" s="37"/>
      <c r="B101" s="38" t="s">
        <v>23</v>
      </c>
      <c r="C101" s="50">
        <v>992</v>
      </c>
      <c r="D101" s="61" t="s">
        <v>72</v>
      </c>
      <c r="E101" s="61" t="s">
        <v>67</v>
      </c>
      <c r="F101" s="49" t="s">
        <v>350</v>
      </c>
      <c r="G101" s="49">
        <v>200</v>
      </c>
      <c r="H101" s="67">
        <v>0</v>
      </c>
      <c r="I101" s="66">
        <v>0</v>
      </c>
      <c r="J101" s="70" t="e">
        <f t="shared" si="4"/>
        <v>#DIV/0!</v>
      </c>
      <c r="K101" s="72"/>
    </row>
    <row r="102" spans="1:11" ht="42">
      <c r="A102" s="37"/>
      <c r="B102" s="35" t="s">
        <v>389</v>
      </c>
      <c r="C102" s="50">
        <v>992</v>
      </c>
      <c r="D102" s="61" t="s">
        <v>72</v>
      </c>
      <c r="E102" s="61" t="s">
        <v>67</v>
      </c>
      <c r="F102" s="48" t="s">
        <v>42</v>
      </c>
      <c r="G102" s="49"/>
      <c r="H102" s="67">
        <f>H104+H106+H105</f>
        <v>3052.8</v>
      </c>
      <c r="I102" s="67">
        <f>I104+I106+I105</f>
        <v>2922.8</v>
      </c>
      <c r="J102" s="70">
        <f t="shared" si="4"/>
        <v>95.7416142557652</v>
      </c>
      <c r="K102" s="72"/>
    </row>
    <row r="103" spans="1:11" ht="27.75">
      <c r="A103" s="37"/>
      <c r="B103" s="38" t="s">
        <v>151</v>
      </c>
      <c r="C103" s="50">
        <v>992</v>
      </c>
      <c r="D103" s="61" t="s">
        <v>72</v>
      </c>
      <c r="E103" s="61" t="s">
        <v>67</v>
      </c>
      <c r="F103" s="49" t="s">
        <v>43</v>
      </c>
      <c r="G103" s="49"/>
      <c r="H103" s="67">
        <f>H104</f>
        <v>3052.8</v>
      </c>
      <c r="I103" s="67">
        <f>I104+I105+I106</f>
        <v>2922.8</v>
      </c>
      <c r="J103" s="70">
        <f t="shared" si="4"/>
        <v>95.7416142557652</v>
      </c>
      <c r="K103" s="72"/>
    </row>
    <row r="104" spans="1:11" ht="42">
      <c r="A104" s="37"/>
      <c r="B104" s="191" t="s">
        <v>23</v>
      </c>
      <c r="C104" s="50">
        <v>992</v>
      </c>
      <c r="D104" s="61" t="s">
        <v>72</v>
      </c>
      <c r="E104" s="61" t="s">
        <v>67</v>
      </c>
      <c r="F104" s="49" t="s">
        <v>43</v>
      </c>
      <c r="G104" s="49">
        <v>200</v>
      </c>
      <c r="H104" s="187">
        <v>3052.8</v>
      </c>
      <c r="I104" s="67">
        <v>2922.8</v>
      </c>
      <c r="J104" s="70">
        <f t="shared" si="4"/>
        <v>95.7416142557652</v>
      </c>
      <c r="K104" s="72"/>
    </row>
    <row r="105" spans="1:11" ht="0.75" customHeight="1" hidden="1">
      <c r="A105" s="37"/>
      <c r="B105" s="38" t="s">
        <v>310</v>
      </c>
      <c r="C105" s="50">
        <v>992</v>
      </c>
      <c r="D105" s="61" t="s">
        <v>72</v>
      </c>
      <c r="E105" s="61" t="s">
        <v>67</v>
      </c>
      <c r="F105" s="49" t="s">
        <v>43</v>
      </c>
      <c r="G105" s="49">
        <v>400</v>
      </c>
      <c r="H105" s="67"/>
      <c r="I105" s="66"/>
      <c r="J105" s="70" t="e">
        <f t="shared" si="4"/>
        <v>#DIV/0!</v>
      </c>
      <c r="K105" s="72"/>
    </row>
    <row r="106" spans="1:11" ht="42" hidden="1">
      <c r="A106" s="37"/>
      <c r="B106" s="38" t="s">
        <v>23</v>
      </c>
      <c r="C106" s="50">
        <v>992</v>
      </c>
      <c r="D106" s="61" t="s">
        <v>72</v>
      </c>
      <c r="E106" s="61" t="s">
        <v>67</v>
      </c>
      <c r="F106" s="49" t="s">
        <v>311</v>
      </c>
      <c r="G106" s="49">
        <v>200</v>
      </c>
      <c r="H106" s="67"/>
      <c r="I106" s="66"/>
      <c r="J106" s="70" t="e">
        <f t="shared" si="4"/>
        <v>#DIV/0!</v>
      </c>
      <c r="K106" s="72"/>
    </row>
    <row r="107" spans="1:11" ht="14.25">
      <c r="A107" s="38"/>
      <c r="B107" s="38" t="s">
        <v>11</v>
      </c>
      <c r="C107" s="50">
        <v>992</v>
      </c>
      <c r="D107" s="60" t="s">
        <v>72</v>
      </c>
      <c r="E107" s="60" t="s">
        <v>70</v>
      </c>
      <c r="F107" s="49"/>
      <c r="G107" s="49"/>
      <c r="H107" s="70">
        <f>H108+H140+H143+H149</f>
        <v>16351.8</v>
      </c>
      <c r="I107" s="70">
        <f>I108+I140+I143+I149</f>
        <v>15968.699999999999</v>
      </c>
      <c r="J107" s="70">
        <f t="shared" si="4"/>
        <v>97.65713866363336</v>
      </c>
      <c r="K107" s="72"/>
    </row>
    <row r="108" spans="1:11" ht="42">
      <c r="A108" s="42"/>
      <c r="B108" s="38" t="s">
        <v>390</v>
      </c>
      <c r="C108" s="50">
        <v>992</v>
      </c>
      <c r="D108" s="61" t="s">
        <v>72</v>
      </c>
      <c r="E108" s="61" t="s">
        <v>70</v>
      </c>
      <c r="F108" s="48" t="s">
        <v>82</v>
      </c>
      <c r="G108" s="49"/>
      <c r="H108" s="66">
        <f>H109</f>
        <v>15961.8</v>
      </c>
      <c r="I108" s="66">
        <f>I109</f>
        <v>15578.699999999999</v>
      </c>
      <c r="J108" s="70">
        <f t="shared" si="4"/>
        <v>97.59989474871254</v>
      </c>
      <c r="K108" s="72"/>
    </row>
    <row r="109" spans="1:11" ht="27.75">
      <c r="A109" s="42"/>
      <c r="B109" s="38" t="s">
        <v>151</v>
      </c>
      <c r="C109" s="50">
        <v>992</v>
      </c>
      <c r="D109" s="61" t="s">
        <v>72</v>
      </c>
      <c r="E109" s="61" t="s">
        <v>70</v>
      </c>
      <c r="F109" s="49" t="s">
        <v>81</v>
      </c>
      <c r="G109" s="49"/>
      <c r="H109" s="66">
        <f>H110+H114+H118+H120+H124+H126+H130+H132</f>
        <v>15961.8</v>
      </c>
      <c r="I109" s="187">
        <f>I110+I114+I118+I120+I124+I126+I130+I132</f>
        <v>15578.699999999999</v>
      </c>
      <c r="J109" s="70">
        <f t="shared" si="4"/>
        <v>97.59989474871254</v>
      </c>
      <c r="K109" s="72"/>
    </row>
    <row r="110" spans="1:11" ht="27.75">
      <c r="A110" s="40"/>
      <c r="B110" s="38" t="s">
        <v>154</v>
      </c>
      <c r="C110" s="50">
        <v>992</v>
      </c>
      <c r="D110" s="61" t="s">
        <v>72</v>
      </c>
      <c r="E110" s="61" t="s">
        <v>70</v>
      </c>
      <c r="F110" s="49" t="s">
        <v>80</v>
      </c>
      <c r="G110" s="184"/>
      <c r="H110" s="187">
        <v>530.1</v>
      </c>
      <c r="I110" s="187">
        <f>I113</f>
        <v>529.7</v>
      </c>
      <c r="J110" s="188">
        <f t="shared" si="4"/>
        <v>99.92454253914356</v>
      </c>
      <c r="K110" s="72"/>
    </row>
    <row r="111" spans="1:11" ht="0" customHeight="1" hidden="1">
      <c r="A111" s="40"/>
      <c r="B111" s="38" t="s">
        <v>184</v>
      </c>
      <c r="C111" s="50">
        <v>992</v>
      </c>
      <c r="D111" s="61" t="s">
        <v>72</v>
      </c>
      <c r="E111" s="61" t="s">
        <v>70</v>
      </c>
      <c r="F111" s="49" t="s">
        <v>351</v>
      </c>
      <c r="G111" s="49"/>
      <c r="H111" s="67">
        <f>H112</f>
        <v>0</v>
      </c>
      <c r="I111" s="67">
        <f>I112</f>
        <v>0</v>
      </c>
      <c r="J111" s="70" t="e">
        <f t="shared" si="4"/>
        <v>#DIV/0!</v>
      </c>
      <c r="K111" s="72"/>
    </row>
    <row r="112" spans="1:11" ht="42" hidden="1">
      <c r="A112" s="40"/>
      <c r="B112" s="38" t="s">
        <v>23</v>
      </c>
      <c r="C112" s="50">
        <v>992</v>
      </c>
      <c r="D112" s="61" t="s">
        <v>72</v>
      </c>
      <c r="E112" s="61" t="s">
        <v>70</v>
      </c>
      <c r="F112" s="49" t="s">
        <v>351</v>
      </c>
      <c r="G112" s="49">
        <v>200</v>
      </c>
      <c r="H112" s="67"/>
      <c r="I112" s="67"/>
      <c r="J112" s="70" t="e">
        <f t="shared" si="4"/>
        <v>#DIV/0!</v>
      </c>
      <c r="K112" s="72"/>
    </row>
    <row r="113" spans="1:11" ht="42">
      <c r="A113" s="40"/>
      <c r="B113" s="38" t="s">
        <v>23</v>
      </c>
      <c r="C113" s="50">
        <v>992</v>
      </c>
      <c r="D113" s="61" t="s">
        <v>72</v>
      </c>
      <c r="E113" s="61" t="s">
        <v>70</v>
      </c>
      <c r="F113" s="49" t="s">
        <v>80</v>
      </c>
      <c r="G113" s="49">
        <v>200</v>
      </c>
      <c r="H113" s="67">
        <v>530.1</v>
      </c>
      <c r="I113" s="67">
        <v>529.7</v>
      </c>
      <c r="J113" s="70">
        <f t="shared" si="4"/>
        <v>99.92454253914356</v>
      </c>
      <c r="K113" s="72"/>
    </row>
    <row r="114" spans="1:11" ht="14.25">
      <c r="A114" s="42"/>
      <c r="B114" s="41" t="s">
        <v>155</v>
      </c>
      <c r="C114" s="50">
        <v>992</v>
      </c>
      <c r="D114" s="61" t="s">
        <v>72</v>
      </c>
      <c r="E114" s="61" t="s">
        <v>70</v>
      </c>
      <c r="F114" s="49" t="s">
        <v>156</v>
      </c>
      <c r="G114" s="49"/>
      <c r="H114" s="67">
        <f>H115+H117</f>
        <v>444.1</v>
      </c>
      <c r="I114" s="67">
        <f>I115+I117</f>
        <v>440</v>
      </c>
      <c r="J114" s="70">
        <f t="shared" si="4"/>
        <v>99.0767845079937</v>
      </c>
      <c r="K114" s="72"/>
    </row>
    <row r="115" spans="1:11" ht="0" customHeight="1" hidden="1">
      <c r="A115" s="42"/>
      <c r="B115" s="38" t="s">
        <v>184</v>
      </c>
      <c r="C115" s="50">
        <v>992</v>
      </c>
      <c r="D115" s="61" t="s">
        <v>72</v>
      </c>
      <c r="E115" s="61" t="s">
        <v>70</v>
      </c>
      <c r="F115" s="49" t="s">
        <v>352</v>
      </c>
      <c r="G115" s="49"/>
      <c r="H115" s="67">
        <f>H116</f>
        <v>0</v>
      </c>
      <c r="I115" s="67">
        <f>I116</f>
        <v>0</v>
      </c>
      <c r="J115" s="70" t="e">
        <f t="shared" si="4"/>
        <v>#DIV/0!</v>
      </c>
      <c r="K115" s="72"/>
    </row>
    <row r="116" spans="1:11" ht="42" hidden="1">
      <c r="A116" s="42"/>
      <c r="B116" s="38" t="s">
        <v>23</v>
      </c>
      <c r="C116" s="50">
        <v>992</v>
      </c>
      <c r="D116" s="61" t="s">
        <v>72</v>
      </c>
      <c r="E116" s="61" t="s">
        <v>70</v>
      </c>
      <c r="F116" s="49" t="s">
        <v>352</v>
      </c>
      <c r="G116" s="49">
        <v>200</v>
      </c>
      <c r="H116" s="67"/>
      <c r="I116" s="67"/>
      <c r="J116" s="70" t="e">
        <f t="shared" si="4"/>
        <v>#DIV/0!</v>
      </c>
      <c r="K116" s="72"/>
    </row>
    <row r="117" spans="1:11" ht="42">
      <c r="A117" s="42"/>
      <c r="B117" s="38" t="s">
        <v>23</v>
      </c>
      <c r="C117" s="50">
        <v>992</v>
      </c>
      <c r="D117" s="61" t="s">
        <v>72</v>
      </c>
      <c r="E117" s="61" t="s">
        <v>70</v>
      </c>
      <c r="F117" s="49" t="s">
        <v>156</v>
      </c>
      <c r="G117" s="49">
        <v>200</v>
      </c>
      <c r="H117" s="67">
        <v>444.1</v>
      </c>
      <c r="I117" s="67">
        <v>440</v>
      </c>
      <c r="J117" s="70">
        <f t="shared" si="4"/>
        <v>99.0767845079937</v>
      </c>
      <c r="K117" s="72"/>
    </row>
    <row r="118" spans="1:11" ht="27.75">
      <c r="A118" s="42"/>
      <c r="B118" s="38" t="s">
        <v>157</v>
      </c>
      <c r="C118" s="50">
        <v>992</v>
      </c>
      <c r="D118" s="61" t="s">
        <v>72</v>
      </c>
      <c r="E118" s="61" t="s">
        <v>70</v>
      </c>
      <c r="F118" s="49" t="s">
        <v>158</v>
      </c>
      <c r="G118" s="49"/>
      <c r="H118" s="68">
        <f>H119</f>
        <v>450</v>
      </c>
      <c r="I118" s="68">
        <f>I119</f>
        <v>448.4</v>
      </c>
      <c r="J118" s="70">
        <f t="shared" si="4"/>
        <v>99.64444444444443</v>
      </c>
      <c r="K118" s="72"/>
    </row>
    <row r="119" spans="1:11" ht="48" customHeight="1">
      <c r="A119" s="45"/>
      <c r="B119" s="43" t="s">
        <v>23</v>
      </c>
      <c r="C119" s="44">
        <v>992</v>
      </c>
      <c r="D119" s="62" t="s">
        <v>72</v>
      </c>
      <c r="E119" s="62" t="s">
        <v>70</v>
      </c>
      <c r="F119" s="49" t="s">
        <v>158</v>
      </c>
      <c r="G119" s="53">
        <v>200</v>
      </c>
      <c r="H119" s="68">
        <v>450</v>
      </c>
      <c r="I119" s="66">
        <v>448.4</v>
      </c>
      <c r="J119" s="70">
        <f t="shared" si="4"/>
        <v>99.64444444444443</v>
      </c>
      <c r="K119" s="72"/>
    </row>
    <row r="120" spans="1:11" ht="42.75" customHeight="1">
      <c r="A120" s="46"/>
      <c r="B120" s="181" t="s">
        <v>159</v>
      </c>
      <c r="C120" s="182">
        <v>992</v>
      </c>
      <c r="D120" s="183" t="s">
        <v>72</v>
      </c>
      <c r="E120" s="183" t="s">
        <v>70</v>
      </c>
      <c r="F120" s="184" t="s">
        <v>160</v>
      </c>
      <c r="G120" s="185"/>
      <c r="H120" s="186">
        <f>H121</f>
        <v>379.6</v>
      </c>
      <c r="I120" s="187">
        <f>I121</f>
        <v>379.6</v>
      </c>
      <c r="J120" s="188">
        <f t="shared" si="4"/>
        <v>100</v>
      </c>
      <c r="K120" s="148"/>
    </row>
    <row r="121" spans="1:11" ht="46.5" customHeight="1">
      <c r="A121" s="46"/>
      <c r="B121" s="181" t="s">
        <v>23</v>
      </c>
      <c r="C121" s="182">
        <v>992</v>
      </c>
      <c r="D121" s="183" t="s">
        <v>72</v>
      </c>
      <c r="E121" s="183" t="s">
        <v>70</v>
      </c>
      <c r="F121" s="184" t="s">
        <v>160</v>
      </c>
      <c r="G121" s="185">
        <v>200</v>
      </c>
      <c r="H121" s="186">
        <v>379.6</v>
      </c>
      <c r="I121" s="189">
        <v>379.6</v>
      </c>
      <c r="J121" s="188">
        <f t="shared" si="4"/>
        <v>100</v>
      </c>
      <c r="K121" s="148"/>
    </row>
    <row r="122" spans="1:11" ht="42" customHeight="1" hidden="1">
      <c r="A122" s="46"/>
      <c r="B122" s="181" t="s">
        <v>161</v>
      </c>
      <c r="C122" s="182">
        <v>992</v>
      </c>
      <c r="D122" s="183" t="s">
        <v>72</v>
      </c>
      <c r="E122" s="183" t="s">
        <v>70</v>
      </c>
      <c r="F122" s="184" t="s">
        <v>162</v>
      </c>
      <c r="G122" s="185"/>
      <c r="H122" s="186">
        <f>H123</f>
        <v>0</v>
      </c>
      <c r="I122" s="187">
        <f>I123</f>
        <v>0</v>
      </c>
      <c r="J122" s="188" t="e">
        <f t="shared" si="4"/>
        <v>#DIV/0!</v>
      </c>
      <c r="K122" s="148"/>
    </row>
    <row r="123" spans="1:11" ht="42" customHeight="1" hidden="1">
      <c r="A123" s="46"/>
      <c r="B123" s="43" t="s">
        <v>23</v>
      </c>
      <c r="C123" s="44">
        <v>992</v>
      </c>
      <c r="D123" s="62" t="s">
        <v>72</v>
      </c>
      <c r="E123" s="62" t="s">
        <v>70</v>
      </c>
      <c r="F123" s="49" t="s">
        <v>162</v>
      </c>
      <c r="G123" s="53">
        <v>200</v>
      </c>
      <c r="H123" s="68"/>
      <c r="I123" s="66"/>
      <c r="J123" s="70" t="e">
        <f t="shared" si="4"/>
        <v>#DIV/0!</v>
      </c>
      <c r="K123" s="72"/>
    </row>
    <row r="124" spans="1:11" ht="51.75" customHeight="1">
      <c r="A124" s="46"/>
      <c r="B124" s="43" t="s">
        <v>163</v>
      </c>
      <c r="C124" s="44">
        <v>992</v>
      </c>
      <c r="D124" s="62" t="s">
        <v>72</v>
      </c>
      <c r="E124" s="62" t="s">
        <v>70</v>
      </c>
      <c r="F124" s="49" t="s">
        <v>164</v>
      </c>
      <c r="G124" s="53"/>
      <c r="H124" s="68">
        <f>H125</f>
        <v>150</v>
      </c>
      <c r="I124" s="66">
        <f>I125</f>
        <v>150</v>
      </c>
      <c r="J124" s="70">
        <f t="shared" si="4"/>
        <v>100</v>
      </c>
      <c r="K124" s="72"/>
    </row>
    <row r="125" spans="1:11" ht="54.75" customHeight="1">
      <c r="A125" s="46"/>
      <c r="B125" s="43" t="s">
        <v>23</v>
      </c>
      <c r="C125" s="44">
        <v>992</v>
      </c>
      <c r="D125" s="62" t="s">
        <v>72</v>
      </c>
      <c r="E125" s="62" t="s">
        <v>70</v>
      </c>
      <c r="F125" s="49" t="s">
        <v>164</v>
      </c>
      <c r="G125" s="53">
        <v>200</v>
      </c>
      <c r="H125" s="68">
        <v>150</v>
      </c>
      <c r="I125" s="66">
        <v>150</v>
      </c>
      <c r="J125" s="70">
        <f t="shared" si="4"/>
        <v>100</v>
      </c>
      <c r="K125" s="72"/>
    </row>
    <row r="126" spans="1:11" ht="14.25">
      <c r="A126" s="37"/>
      <c r="B126" s="38" t="s">
        <v>165</v>
      </c>
      <c r="C126" s="50">
        <v>992</v>
      </c>
      <c r="D126" s="61" t="s">
        <v>72</v>
      </c>
      <c r="E126" s="61" t="s">
        <v>70</v>
      </c>
      <c r="F126" s="49" t="s">
        <v>166</v>
      </c>
      <c r="G126" s="49"/>
      <c r="H126" s="67">
        <f>H127+H129</f>
        <v>1521.8</v>
      </c>
      <c r="I126" s="67">
        <f>I127+I129</f>
        <v>1424.5</v>
      </c>
      <c r="J126" s="70">
        <f t="shared" si="4"/>
        <v>93.60625574977</v>
      </c>
      <c r="K126" s="72"/>
    </row>
    <row r="127" spans="1:11" ht="42">
      <c r="A127" s="37"/>
      <c r="B127" s="35" t="s">
        <v>23</v>
      </c>
      <c r="C127" s="50">
        <v>992</v>
      </c>
      <c r="D127" s="61" t="s">
        <v>72</v>
      </c>
      <c r="E127" s="61" t="s">
        <v>70</v>
      </c>
      <c r="F127" s="49" t="s">
        <v>166</v>
      </c>
      <c r="G127" s="49">
        <v>200</v>
      </c>
      <c r="H127" s="67">
        <v>1521.8</v>
      </c>
      <c r="I127" s="66">
        <v>1424.5</v>
      </c>
      <c r="J127" s="70">
        <f t="shared" si="4"/>
        <v>93.60625574977</v>
      </c>
      <c r="K127" s="72"/>
    </row>
    <row r="128" spans="1:11" ht="0" customHeight="1" hidden="1" thickBot="1">
      <c r="A128" s="37"/>
      <c r="B128" s="35" t="s">
        <v>184</v>
      </c>
      <c r="C128" s="50">
        <v>992</v>
      </c>
      <c r="D128" s="61" t="s">
        <v>72</v>
      </c>
      <c r="E128" s="61" t="s">
        <v>70</v>
      </c>
      <c r="F128" s="190" t="s">
        <v>353</v>
      </c>
      <c r="G128" s="49"/>
      <c r="H128" s="67">
        <f>H129</f>
        <v>0</v>
      </c>
      <c r="I128" s="66">
        <f>I129</f>
        <v>0</v>
      </c>
      <c r="J128" s="70" t="e">
        <f t="shared" si="4"/>
        <v>#DIV/0!</v>
      </c>
      <c r="K128" s="72"/>
    </row>
    <row r="129" spans="1:11" ht="15" customHeight="1" hidden="1" thickBot="1">
      <c r="A129" s="37"/>
      <c r="B129" s="35" t="s">
        <v>23</v>
      </c>
      <c r="C129" s="50">
        <v>992</v>
      </c>
      <c r="D129" s="61" t="s">
        <v>72</v>
      </c>
      <c r="E129" s="61" t="s">
        <v>70</v>
      </c>
      <c r="F129" s="190" t="s">
        <v>353</v>
      </c>
      <c r="G129" s="49">
        <v>200</v>
      </c>
      <c r="H129" s="67"/>
      <c r="I129" s="66"/>
      <c r="J129" s="70" t="e">
        <f t="shared" si="4"/>
        <v>#DIV/0!</v>
      </c>
      <c r="K129" s="72"/>
    </row>
    <row r="130" spans="1:11" ht="27" customHeight="1">
      <c r="A130" s="37"/>
      <c r="B130" s="174" t="s">
        <v>161</v>
      </c>
      <c r="C130" s="50">
        <v>992</v>
      </c>
      <c r="D130" s="61" t="s">
        <v>72</v>
      </c>
      <c r="E130" s="61" t="s">
        <v>70</v>
      </c>
      <c r="F130" s="49" t="s">
        <v>377</v>
      </c>
      <c r="G130" s="49"/>
      <c r="H130" s="67">
        <f>H131</f>
        <v>386.2</v>
      </c>
      <c r="I130" s="66">
        <f>I131</f>
        <v>386.2</v>
      </c>
      <c r="J130" s="70">
        <f t="shared" si="4"/>
        <v>100</v>
      </c>
      <c r="K130" s="72"/>
    </row>
    <row r="131" spans="1:11" ht="24" customHeight="1">
      <c r="A131" s="37"/>
      <c r="B131" s="174" t="s">
        <v>23</v>
      </c>
      <c r="C131" s="50">
        <v>992</v>
      </c>
      <c r="D131" s="61" t="s">
        <v>72</v>
      </c>
      <c r="E131" s="61" t="s">
        <v>70</v>
      </c>
      <c r="F131" s="49" t="s">
        <v>377</v>
      </c>
      <c r="G131" s="49">
        <v>200</v>
      </c>
      <c r="H131" s="67">
        <v>386.2</v>
      </c>
      <c r="I131" s="66">
        <v>386.2</v>
      </c>
      <c r="J131" s="70">
        <f t="shared" si="4"/>
        <v>100</v>
      </c>
      <c r="K131" s="72"/>
    </row>
    <row r="132" spans="1:11" ht="42">
      <c r="A132" s="37"/>
      <c r="B132" s="155" t="s">
        <v>381</v>
      </c>
      <c r="C132" s="50">
        <v>992</v>
      </c>
      <c r="D132" s="61" t="s">
        <v>72</v>
      </c>
      <c r="E132" s="61" t="s">
        <v>70</v>
      </c>
      <c r="F132" s="49" t="s">
        <v>378</v>
      </c>
      <c r="G132" s="49"/>
      <c r="H132" s="67">
        <f>H133</f>
        <v>12100</v>
      </c>
      <c r="I132" s="67">
        <f>I133</f>
        <v>11820.3</v>
      </c>
      <c r="J132" s="70">
        <f t="shared" si="4"/>
        <v>97.68842975206611</v>
      </c>
      <c r="K132" s="72"/>
    </row>
    <row r="133" spans="1:11" ht="42">
      <c r="A133" s="37"/>
      <c r="B133" s="20" t="s">
        <v>23</v>
      </c>
      <c r="C133" s="50">
        <v>992</v>
      </c>
      <c r="D133" s="61" t="s">
        <v>72</v>
      </c>
      <c r="E133" s="61" t="s">
        <v>70</v>
      </c>
      <c r="F133" s="49" t="s">
        <v>378</v>
      </c>
      <c r="G133" s="49">
        <v>200</v>
      </c>
      <c r="H133" s="67">
        <v>12100</v>
      </c>
      <c r="I133" s="67">
        <v>11820.3</v>
      </c>
      <c r="J133" s="70">
        <f t="shared" si="4"/>
        <v>97.68842975206611</v>
      </c>
      <c r="K133" s="72"/>
    </row>
    <row r="134" spans="1:11" ht="27.75" hidden="1">
      <c r="A134" s="37"/>
      <c r="B134" s="20" t="s">
        <v>167</v>
      </c>
      <c r="C134" s="50">
        <v>992</v>
      </c>
      <c r="D134" s="61" t="s">
        <v>72</v>
      </c>
      <c r="E134" s="61" t="s">
        <v>70</v>
      </c>
      <c r="F134" s="49" t="s">
        <v>168</v>
      </c>
      <c r="G134" s="49"/>
      <c r="H134" s="67">
        <v>0</v>
      </c>
      <c r="I134" s="66">
        <v>0</v>
      </c>
      <c r="J134" s="70"/>
      <c r="K134" s="72"/>
    </row>
    <row r="135" spans="1:11" ht="42" hidden="1">
      <c r="A135" s="37"/>
      <c r="B135" s="38" t="s">
        <v>23</v>
      </c>
      <c r="C135" s="50">
        <v>992</v>
      </c>
      <c r="D135" s="61" t="s">
        <v>72</v>
      </c>
      <c r="E135" s="61" t="s">
        <v>70</v>
      </c>
      <c r="F135" s="49" t="s">
        <v>168</v>
      </c>
      <c r="G135" s="49">
        <v>200</v>
      </c>
      <c r="H135" s="67">
        <v>0</v>
      </c>
      <c r="I135" s="66">
        <v>0</v>
      </c>
      <c r="J135" s="70"/>
      <c r="K135" s="72"/>
    </row>
    <row r="136" spans="1:11" ht="27.75" hidden="1">
      <c r="A136" s="37"/>
      <c r="B136" s="38" t="s">
        <v>314</v>
      </c>
      <c r="C136" s="50">
        <v>992</v>
      </c>
      <c r="D136" s="61" t="s">
        <v>72</v>
      </c>
      <c r="E136" s="61" t="s">
        <v>70</v>
      </c>
      <c r="F136" s="49" t="s">
        <v>315</v>
      </c>
      <c r="G136" s="49"/>
      <c r="H136" s="67">
        <f>H137</f>
        <v>0</v>
      </c>
      <c r="I136" s="66">
        <f>I137</f>
        <v>0</v>
      </c>
      <c r="J136" s="70"/>
      <c r="K136" s="72"/>
    </row>
    <row r="137" spans="1:11" ht="42" hidden="1">
      <c r="A137" s="37"/>
      <c r="B137" s="38" t="s">
        <v>23</v>
      </c>
      <c r="C137" s="50">
        <v>992</v>
      </c>
      <c r="D137" s="61" t="s">
        <v>72</v>
      </c>
      <c r="E137" s="61" t="s">
        <v>70</v>
      </c>
      <c r="F137" s="49" t="s">
        <v>315</v>
      </c>
      <c r="G137" s="49">
        <v>200</v>
      </c>
      <c r="H137" s="67">
        <v>0</v>
      </c>
      <c r="I137" s="66">
        <v>0</v>
      </c>
      <c r="J137" s="70"/>
      <c r="K137" s="72"/>
    </row>
    <row r="138" spans="1:11" ht="55.5" hidden="1">
      <c r="A138" s="37"/>
      <c r="B138" s="38" t="s">
        <v>316</v>
      </c>
      <c r="C138" s="50">
        <v>992</v>
      </c>
      <c r="D138" s="61" t="s">
        <v>72</v>
      </c>
      <c r="E138" s="61" t="s">
        <v>70</v>
      </c>
      <c r="F138" s="49" t="s">
        <v>169</v>
      </c>
      <c r="G138" s="49"/>
      <c r="H138" s="67">
        <v>0</v>
      </c>
      <c r="I138" s="66">
        <v>0</v>
      </c>
      <c r="J138" s="70"/>
      <c r="K138" s="72"/>
    </row>
    <row r="139" spans="1:11" ht="14.25" hidden="1">
      <c r="A139" s="37"/>
      <c r="B139" s="38" t="s">
        <v>170</v>
      </c>
      <c r="C139" s="50">
        <v>992</v>
      </c>
      <c r="D139" s="61" t="s">
        <v>72</v>
      </c>
      <c r="E139" s="61" t="s">
        <v>70</v>
      </c>
      <c r="F139" s="49" t="s">
        <v>171</v>
      </c>
      <c r="G139" s="49"/>
      <c r="H139" s="67">
        <v>0</v>
      </c>
      <c r="I139" s="66">
        <v>0</v>
      </c>
      <c r="J139" s="70"/>
      <c r="K139" s="72"/>
    </row>
    <row r="140" spans="1:11" ht="27.75" hidden="1">
      <c r="A140" s="37"/>
      <c r="B140" s="38" t="s">
        <v>172</v>
      </c>
      <c r="C140" s="50">
        <v>992</v>
      </c>
      <c r="D140" s="61" t="s">
        <v>72</v>
      </c>
      <c r="E140" s="61" t="s">
        <v>70</v>
      </c>
      <c r="F140" s="49" t="s">
        <v>171</v>
      </c>
      <c r="G140" s="49">
        <v>200</v>
      </c>
      <c r="H140" s="67">
        <v>0</v>
      </c>
      <c r="I140" s="66">
        <v>0</v>
      </c>
      <c r="J140" s="70" t="e">
        <f t="shared" si="4"/>
        <v>#DIV/0!</v>
      </c>
      <c r="K140" s="72"/>
    </row>
    <row r="141" spans="1:11" ht="39.75" customHeight="1">
      <c r="A141" s="37"/>
      <c r="B141" s="38" t="s">
        <v>357</v>
      </c>
      <c r="C141" s="50">
        <v>992</v>
      </c>
      <c r="D141" s="61" t="s">
        <v>72</v>
      </c>
      <c r="E141" s="61" t="s">
        <v>70</v>
      </c>
      <c r="F141" s="49" t="s">
        <v>169</v>
      </c>
      <c r="G141" s="49"/>
      <c r="H141" s="67">
        <f>H142</f>
        <v>20</v>
      </c>
      <c r="I141" s="66">
        <f>I142</f>
        <v>20</v>
      </c>
      <c r="J141" s="70">
        <f t="shared" si="4"/>
        <v>100</v>
      </c>
      <c r="K141" s="72"/>
    </row>
    <row r="142" spans="1:11" ht="28.5" customHeight="1">
      <c r="A142" s="37"/>
      <c r="B142" s="38" t="s">
        <v>22</v>
      </c>
      <c r="C142" s="50">
        <v>992</v>
      </c>
      <c r="D142" s="61" t="s">
        <v>72</v>
      </c>
      <c r="E142" s="61" t="s">
        <v>70</v>
      </c>
      <c r="F142" s="49" t="s">
        <v>171</v>
      </c>
      <c r="G142" s="49"/>
      <c r="H142" s="67">
        <f>H143</f>
        <v>20</v>
      </c>
      <c r="I142" s="66">
        <f>I143</f>
        <v>20</v>
      </c>
      <c r="J142" s="70">
        <f t="shared" si="4"/>
        <v>100</v>
      </c>
      <c r="K142" s="72"/>
    </row>
    <row r="143" spans="1:11" ht="39" customHeight="1">
      <c r="A143" s="37"/>
      <c r="B143" s="38" t="s">
        <v>23</v>
      </c>
      <c r="C143" s="50">
        <v>992</v>
      </c>
      <c r="D143" s="61" t="s">
        <v>72</v>
      </c>
      <c r="E143" s="61" t="s">
        <v>70</v>
      </c>
      <c r="F143" s="49" t="s">
        <v>171</v>
      </c>
      <c r="G143" s="49">
        <v>200</v>
      </c>
      <c r="H143" s="67">
        <v>20</v>
      </c>
      <c r="I143" s="66">
        <v>20</v>
      </c>
      <c r="J143" s="70">
        <f t="shared" si="4"/>
        <v>100</v>
      </c>
      <c r="K143" s="72"/>
    </row>
    <row r="144" spans="1:11" ht="22.5" customHeight="1" hidden="1">
      <c r="A144" s="37">
        <v>8</v>
      </c>
      <c r="B144" s="38" t="s">
        <v>12</v>
      </c>
      <c r="C144" s="50">
        <v>992</v>
      </c>
      <c r="D144" s="60" t="s">
        <v>79</v>
      </c>
      <c r="E144" s="60" t="s">
        <v>66</v>
      </c>
      <c r="F144" s="49"/>
      <c r="G144" s="49"/>
      <c r="H144" s="70"/>
      <c r="I144" s="70"/>
      <c r="J144" s="70" t="e">
        <f t="shared" si="4"/>
        <v>#DIV/0!</v>
      </c>
      <c r="K144" s="72"/>
    </row>
    <row r="145" spans="1:11" ht="21.75" customHeight="1" hidden="1">
      <c r="A145" s="37"/>
      <c r="B145" s="38" t="s">
        <v>173</v>
      </c>
      <c r="C145" s="50">
        <v>992</v>
      </c>
      <c r="D145" s="60" t="s">
        <v>79</v>
      </c>
      <c r="E145" s="60" t="s">
        <v>79</v>
      </c>
      <c r="F145" s="49"/>
      <c r="G145" s="49"/>
      <c r="H145" s="66"/>
      <c r="I145" s="66"/>
      <c r="J145" s="70" t="e">
        <f t="shared" si="4"/>
        <v>#DIV/0!</v>
      </c>
      <c r="K145" s="72"/>
    </row>
    <row r="146" spans="1:11" ht="17.25" customHeight="1" hidden="1">
      <c r="A146" s="37"/>
      <c r="B146" s="38" t="s">
        <v>174</v>
      </c>
      <c r="C146" s="50">
        <v>992</v>
      </c>
      <c r="D146" s="61" t="s">
        <v>79</v>
      </c>
      <c r="E146" s="61" t="s">
        <v>79</v>
      </c>
      <c r="F146" s="48" t="s">
        <v>76</v>
      </c>
      <c r="G146" s="49"/>
      <c r="H146" s="66"/>
      <c r="I146" s="66"/>
      <c r="J146" s="70" t="e">
        <f t="shared" si="4"/>
        <v>#DIV/0!</v>
      </c>
      <c r="K146" s="72"/>
    </row>
    <row r="147" spans="1:11" ht="18" customHeight="1" hidden="1">
      <c r="A147" s="37"/>
      <c r="B147" s="38" t="s">
        <v>22</v>
      </c>
      <c r="C147" s="50">
        <v>992</v>
      </c>
      <c r="D147" s="61" t="s">
        <v>79</v>
      </c>
      <c r="E147" s="61" t="s">
        <v>79</v>
      </c>
      <c r="F147" s="49" t="s">
        <v>175</v>
      </c>
      <c r="G147" s="49"/>
      <c r="H147" s="66"/>
      <c r="I147" s="66"/>
      <c r="J147" s="70" t="e">
        <f t="shared" si="4"/>
        <v>#DIV/0!</v>
      </c>
      <c r="K147" s="72"/>
    </row>
    <row r="148" spans="1:11" ht="27" customHeight="1" hidden="1">
      <c r="A148" s="37"/>
      <c r="B148" s="38" t="s">
        <v>115</v>
      </c>
      <c r="C148" s="50">
        <v>992</v>
      </c>
      <c r="D148" s="61" t="s">
        <v>79</v>
      </c>
      <c r="E148" s="61" t="s">
        <v>79</v>
      </c>
      <c r="F148" s="49" t="s">
        <v>77</v>
      </c>
      <c r="G148" s="49">
        <v>200</v>
      </c>
      <c r="H148" s="67"/>
      <c r="I148" s="66"/>
      <c r="J148" s="70" t="e">
        <f t="shared" si="4"/>
        <v>#DIV/0!</v>
      </c>
      <c r="K148" s="72"/>
    </row>
    <row r="149" spans="1:11" ht="43.5" customHeight="1">
      <c r="A149" s="37"/>
      <c r="B149" s="38" t="s">
        <v>391</v>
      </c>
      <c r="C149" s="50">
        <v>992</v>
      </c>
      <c r="D149" s="61" t="s">
        <v>72</v>
      </c>
      <c r="E149" s="61" t="s">
        <v>70</v>
      </c>
      <c r="F149" s="48" t="s">
        <v>217</v>
      </c>
      <c r="G149" s="49"/>
      <c r="H149" s="66">
        <f>H150</f>
        <v>370</v>
      </c>
      <c r="I149" s="66">
        <f>I150</f>
        <v>370</v>
      </c>
      <c r="J149" s="70">
        <f t="shared" si="4"/>
        <v>100</v>
      </c>
      <c r="K149" s="72"/>
    </row>
    <row r="150" spans="1:11" ht="27" customHeight="1">
      <c r="A150" s="37"/>
      <c r="B150" s="38" t="s">
        <v>22</v>
      </c>
      <c r="C150" s="50">
        <v>992</v>
      </c>
      <c r="D150" s="61" t="s">
        <v>72</v>
      </c>
      <c r="E150" s="61" t="s">
        <v>70</v>
      </c>
      <c r="F150" s="49" t="s">
        <v>149</v>
      </c>
      <c r="G150" s="49"/>
      <c r="H150" s="66">
        <f>H151</f>
        <v>370</v>
      </c>
      <c r="I150" s="66">
        <f>I151</f>
        <v>370</v>
      </c>
      <c r="J150" s="70">
        <f t="shared" si="4"/>
        <v>100</v>
      </c>
      <c r="K150" s="72"/>
    </row>
    <row r="151" spans="1:11" ht="27" customHeight="1">
      <c r="A151" s="37"/>
      <c r="B151" s="38" t="s">
        <v>23</v>
      </c>
      <c r="C151" s="50">
        <v>992</v>
      </c>
      <c r="D151" s="61" t="s">
        <v>72</v>
      </c>
      <c r="E151" s="61" t="s">
        <v>70</v>
      </c>
      <c r="F151" s="49" t="s">
        <v>149</v>
      </c>
      <c r="G151" s="49">
        <v>200</v>
      </c>
      <c r="H151" s="67">
        <v>370</v>
      </c>
      <c r="I151" s="66">
        <v>370</v>
      </c>
      <c r="J151" s="70">
        <f t="shared" si="4"/>
        <v>100</v>
      </c>
      <c r="K151" s="72"/>
    </row>
    <row r="152" spans="1:11" ht="14.25">
      <c r="A152" s="37">
        <v>5</v>
      </c>
      <c r="B152" s="38" t="s">
        <v>176</v>
      </c>
      <c r="C152" s="50">
        <v>992</v>
      </c>
      <c r="D152" s="60" t="s">
        <v>73</v>
      </c>
      <c r="E152" s="60" t="s">
        <v>66</v>
      </c>
      <c r="F152" s="49"/>
      <c r="G152" s="49"/>
      <c r="H152" s="65">
        <f>H153+H163</f>
        <v>9347.099999999999</v>
      </c>
      <c r="I152" s="70">
        <f>I153+I163</f>
        <v>9338</v>
      </c>
      <c r="J152" s="70">
        <f t="shared" si="4"/>
        <v>99.902643600689</v>
      </c>
      <c r="K152" s="72"/>
    </row>
    <row r="153" spans="1:11" ht="14.25">
      <c r="A153" s="38"/>
      <c r="B153" s="38" t="s">
        <v>13</v>
      </c>
      <c r="C153" s="50">
        <v>992</v>
      </c>
      <c r="D153" s="60" t="s">
        <v>73</v>
      </c>
      <c r="E153" s="60" t="s">
        <v>65</v>
      </c>
      <c r="F153" s="49"/>
      <c r="G153" s="49"/>
      <c r="H153" s="65">
        <f>H154</f>
        <v>9262.3</v>
      </c>
      <c r="I153" s="65">
        <f>I154</f>
        <v>9262.3</v>
      </c>
      <c r="J153" s="70">
        <f t="shared" si="4"/>
        <v>100</v>
      </c>
      <c r="K153" s="72"/>
    </row>
    <row r="154" spans="1:11" ht="27.75">
      <c r="A154" s="38"/>
      <c r="B154" s="38" t="s">
        <v>392</v>
      </c>
      <c r="C154" s="50">
        <v>992</v>
      </c>
      <c r="D154" s="61" t="s">
        <v>73</v>
      </c>
      <c r="E154" s="61" t="s">
        <v>65</v>
      </c>
      <c r="F154" s="48" t="s">
        <v>177</v>
      </c>
      <c r="G154" s="49"/>
      <c r="H154" s="67">
        <f>H155</f>
        <v>9262.3</v>
      </c>
      <c r="I154" s="67">
        <f>I155</f>
        <v>9262.3</v>
      </c>
      <c r="J154" s="70">
        <f t="shared" si="4"/>
        <v>100</v>
      </c>
      <c r="K154" s="72"/>
    </row>
    <row r="155" spans="1:11" ht="27.75">
      <c r="A155" s="38"/>
      <c r="B155" s="38" t="s">
        <v>22</v>
      </c>
      <c r="C155" s="50">
        <v>992</v>
      </c>
      <c r="D155" s="61" t="s">
        <v>73</v>
      </c>
      <c r="E155" s="61" t="s">
        <v>65</v>
      </c>
      <c r="F155" s="49" t="s">
        <v>178</v>
      </c>
      <c r="G155" s="49"/>
      <c r="H155" s="67">
        <f>H156+H158</f>
        <v>9262.3</v>
      </c>
      <c r="I155" s="67">
        <f>I156+I158</f>
        <v>9262.3</v>
      </c>
      <c r="J155" s="70">
        <f aca="true" t="shared" si="7" ref="J155:J189">I155/H155*100</f>
        <v>100</v>
      </c>
      <c r="K155" s="72"/>
    </row>
    <row r="156" spans="1:11" ht="50.25" customHeight="1">
      <c r="A156" s="43"/>
      <c r="B156" s="43" t="s">
        <v>179</v>
      </c>
      <c r="C156" s="50">
        <v>992</v>
      </c>
      <c r="D156" s="62" t="s">
        <v>73</v>
      </c>
      <c r="E156" s="62" t="s">
        <v>65</v>
      </c>
      <c r="F156" s="53" t="s">
        <v>180</v>
      </c>
      <c r="G156" s="53"/>
      <c r="H156" s="68">
        <f>H157</f>
        <v>9262.3</v>
      </c>
      <c r="I156" s="68">
        <f>I157</f>
        <v>9262.3</v>
      </c>
      <c r="J156" s="70">
        <f t="shared" si="7"/>
        <v>100</v>
      </c>
      <c r="K156" s="72"/>
    </row>
    <row r="157" spans="1:11" ht="60.75" customHeight="1">
      <c r="A157" s="43"/>
      <c r="B157" s="43" t="s">
        <v>37</v>
      </c>
      <c r="C157" s="50">
        <v>992</v>
      </c>
      <c r="D157" s="62" t="s">
        <v>73</v>
      </c>
      <c r="E157" s="62" t="s">
        <v>65</v>
      </c>
      <c r="F157" s="53" t="s">
        <v>180</v>
      </c>
      <c r="G157" s="53">
        <v>600</v>
      </c>
      <c r="H157" s="68">
        <v>9262.3</v>
      </c>
      <c r="I157" s="68">
        <v>9262.3</v>
      </c>
      <c r="J157" s="70">
        <f t="shared" si="7"/>
        <v>100</v>
      </c>
      <c r="K157" s="72"/>
    </row>
    <row r="158" spans="1:11" ht="55.5" hidden="1">
      <c r="A158" s="38"/>
      <c r="B158" s="38" t="s">
        <v>356</v>
      </c>
      <c r="C158" s="50">
        <v>992</v>
      </c>
      <c r="D158" s="61" t="s">
        <v>73</v>
      </c>
      <c r="E158" s="61" t="s">
        <v>65</v>
      </c>
      <c r="F158" s="49" t="s">
        <v>354</v>
      </c>
      <c r="G158" s="49"/>
      <c r="H158" s="67">
        <f>H160+H162</f>
        <v>0</v>
      </c>
      <c r="I158" s="67">
        <f>I160+I162</f>
        <v>0</v>
      </c>
      <c r="J158" s="70" t="e">
        <f t="shared" si="7"/>
        <v>#DIV/0!</v>
      </c>
      <c r="K158" s="72"/>
    </row>
    <row r="159" spans="1:12" ht="69.75" hidden="1">
      <c r="A159" s="38"/>
      <c r="B159" s="38" t="s">
        <v>186</v>
      </c>
      <c r="C159" s="50">
        <v>992</v>
      </c>
      <c r="D159" s="61" t="s">
        <v>73</v>
      </c>
      <c r="E159" s="61" t="s">
        <v>65</v>
      </c>
      <c r="F159" s="49" t="s">
        <v>317</v>
      </c>
      <c r="G159" s="49"/>
      <c r="H159" s="67"/>
      <c r="I159" s="66"/>
      <c r="J159" s="70" t="e">
        <f t="shared" si="7"/>
        <v>#DIV/0!</v>
      </c>
      <c r="K159" s="72"/>
      <c r="L159" s="84"/>
    </row>
    <row r="160" spans="1:12" ht="54" customHeight="1" hidden="1">
      <c r="A160" s="38"/>
      <c r="B160" s="38" t="s">
        <v>37</v>
      </c>
      <c r="C160" s="50">
        <v>992</v>
      </c>
      <c r="D160" s="61" t="s">
        <v>73</v>
      </c>
      <c r="E160" s="61" t="s">
        <v>65</v>
      </c>
      <c r="F160" s="49" t="s">
        <v>355</v>
      </c>
      <c r="G160" s="49">
        <v>600</v>
      </c>
      <c r="H160" s="67"/>
      <c r="I160" s="66"/>
      <c r="J160" s="70" t="e">
        <f>I160/H160*100</f>
        <v>#DIV/0!</v>
      </c>
      <c r="K160" s="72"/>
      <c r="L160" s="84"/>
    </row>
    <row r="161" spans="1:12" ht="0.75" customHeight="1" hidden="1">
      <c r="A161" s="38"/>
      <c r="B161" s="38" t="s">
        <v>318</v>
      </c>
      <c r="C161" s="50">
        <v>992</v>
      </c>
      <c r="D161" s="61" t="s">
        <v>73</v>
      </c>
      <c r="E161" s="61" t="s">
        <v>65</v>
      </c>
      <c r="F161" s="49" t="s">
        <v>319</v>
      </c>
      <c r="G161" s="49"/>
      <c r="H161" s="67"/>
      <c r="I161" s="66"/>
      <c r="J161" s="70" t="e">
        <f>I161/H161*100</f>
        <v>#DIV/0!</v>
      </c>
      <c r="K161" s="72"/>
      <c r="L161" s="84"/>
    </row>
    <row r="162" spans="1:11" ht="55.5" hidden="1">
      <c r="A162" s="38"/>
      <c r="B162" s="38" t="s">
        <v>37</v>
      </c>
      <c r="C162" s="50">
        <v>992</v>
      </c>
      <c r="D162" s="61" t="s">
        <v>73</v>
      </c>
      <c r="E162" s="61" t="s">
        <v>65</v>
      </c>
      <c r="F162" s="49" t="s">
        <v>319</v>
      </c>
      <c r="G162" s="49">
        <v>600</v>
      </c>
      <c r="H162" s="67"/>
      <c r="I162" s="66"/>
      <c r="J162" s="70" t="e">
        <f>I162/H162*100</f>
        <v>#DIV/0!</v>
      </c>
      <c r="K162" s="72"/>
    </row>
    <row r="163" spans="1:11" ht="27.75">
      <c r="A163" s="38"/>
      <c r="B163" s="38" t="s">
        <v>190</v>
      </c>
      <c r="C163" s="49">
        <v>992</v>
      </c>
      <c r="D163" s="60" t="s">
        <v>73</v>
      </c>
      <c r="E163" s="60" t="s">
        <v>68</v>
      </c>
      <c r="F163" s="48"/>
      <c r="G163" s="49"/>
      <c r="H163" s="65">
        <f>H164+H168</f>
        <v>84.8</v>
      </c>
      <c r="I163" s="65">
        <f>I164+I168</f>
        <v>75.7</v>
      </c>
      <c r="J163" s="70">
        <f t="shared" si="7"/>
        <v>89.26886792452831</v>
      </c>
      <c r="K163" s="72"/>
    </row>
    <row r="164" spans="1:11" ht="55.5">
      <c r="A164" s="38"/>
      <c r="B164" s="35" t="s">
        <v>393</v>
      </c>
      <c r="C164" s="49">
        <v>992</v>
      </c>
      <c r="D164" s="61" t="s">
        <v>73</v>
      </c>
      <c r="E164" s="61" t="s">
        <v>68</v>
      </c>
      <c r="F164" s="48" t="s">
        <v>191</v>
      </c>
      <c r="G164" s="49"/>
      <c r="H164" s="67">
        <f>H165</f>
        <v>84.8</v>
      </c>
      <c r="I164" s="67">
        <f>I165</f>
        <v>75.7</v>
      </c>
      <c r="J164" s="70">
        <f t="shared" si="7"/>
        <v>89.26886792452831</v>
      </c>
      <c r="K164" s="72"/>
    </row>
    <row r="165" spans="1:11" ht="27.75">
      <c r="A165" s="38"/>
      <c r="B165" s="38" t="s">
        <v>22</v>
      </c>
      <c r="C165" s="50">
        <v>992</v>
      </c>
      <c r="D165" s="61" t="s">
        <v>73</v>
      </c>
      <c r="E165" s="61" t="s">
        <v>68</v>
      </c>
      <c r="F165" s="49" t="s">
        <v>192</v>
      </c>
      <c r="G165" s="49"/>
      <c r="H165" s="67">
        <f>H166</f>
        <v>84.8</v>
      </c>
      <c r="I165" s="67">
        <f>I166</f>
        <v>75.7</v>
      </c>
      <c r="J165" s="70">
        <f t="shared" si="7"/>
        <v>89.26886792452831</v>
      </c>
      <c r="K165" s="72"/>
    </row>
    <row r="166" spans="1:11" ht="40.5" customHeight="1">
      <c r="A166" s="38"/>
      <c r="B166" s="38" t="s">
        <v>23</v>
      </c>
      <c r="C166" s="49">
        <v>992</v>
      </c>
      <c r="D166" s="61" t="s">
        <v>73</v>
      </c>
      <c r="E166" s="61" t="s">
        <v>68</v>
      </c>
      <c r="F166" s="49" t="s">
        <v>192</v>
      </c>
      <c r="G166" s="49">
        <v>200</v>
      </c>
      <c r="H166" s="67">
        <v>84.8</v>
      </c>
      <c r="I166" s="67">
        <v>75.7</v>
      </c>
      <c r="J166" s="70">
        <f t="shared" si="7"/>
        <v>89.26886792452831</v>
      </c>
      <c r="K166" s="72"/>
    </row>
    <row r="167" spans="1:11" ht="0" customHeight="1" hidden="1">
      <c r="A167" s="38"/>
      <c r="B167" s="38" t="s">
        <v>320</v>
      </c>
      <c r="C167" s="49">
        <v>992</v>
      </c>
      <c r="D167" s="61" t="s">
        <v>73</v>
      </c>
      <c r="E167" s="61" t="s">
        <v>68</v>
      </c>
      <c r="F167" s="49" t="s">
        <v>321</v>
      </c>
      <c r="G167" s="49"/>
      <c r="H167" s="67"/>
      <c r="I167" s="67"/>
      <c r="J167" s="70" t="e">
        <f t="shared" si="7"/>
        <v>#DIV/0!</v>
      </c>
      <c r="K167" s="72"/>
    </row>
    <row r="168" spans="1:11" ht="42" hidden="1">
      <c r="A168" s="38"/>
      <c r="B168" s="38" t="s">
        <v>115</v>
      </c>
      <c r="C168" s="49">
        <v>992</v>
      </c>
      <c r="D168" s="61" t="s">
        <v>73</v>
      </c>
      <c r="E168" s="61" t="s">
        <v>68</v>
      </c>
      <c r="F168" s="49" t="s">
        <v>321</v>
      </c>
      <c r="G168" s="49">
        <v>200</v>
      </c>
      <c r="H168" s="67"/>
      <c r="I168" s="67"/>
      <c r="J168" s="70" t="e">
        <f t="shared" si="7"/>
        <v>#DIV/0!</v>
      </c>
      <c r="K168" s="72"/>
    </row>
    <row r="169" spans="1:11" ht="14.25">
      <c r="A169" s="37">
        <v>6</v>
      </c>
      <c r="B169" s="38" t="s">
        <v>14</v>
      </c>
      <c r="C169" s="49">
        <v>992</v>
      </c>
      <c r="D169" s="60">
        <v>10</v>
      </c>
      <c r="E169" s="60" t="s">
        <v>66</v>
      </c>
      <c r="F169" s="48"/>
      <c r="G169" s="48"/>
      <c r="H169" s="70">
        <f aca="true" t="shared" si="8" ref="H169:I172">H170</f>
        <v>185.2</v>
      </c>
      <c r="I169" s="70">
        <f t="shared" si="8"/>
        <v>185.2</v>
      </c>
      <c r="J169" s="70">
        <f t="shared" si="7"/>
        <v>100</v>
      </c>
      <c r="K169" s="72"/>
    </row>
    <row r="170" spans="1:11" ht="14.25">
      <c r="A170" s="38"/>
      <c r="B170" s="38" t="s">
        <v>15</v>
      </c>
      <c r="C170" s="49">
        <v>992</v>
      </c>
      <c r="D170" s="60">
        <v>10</v>
      </c>
      <c r="E170" s="60" t="s">
        <v>65</v>
      </c>
      <c r="F170" s="48"/>
      <c r="G170" s="48"/>
      <c r="H170" s="66">
        <f t="shared" si="8"/>
        <v>185.2</v>
      </c>
      <c r="I170" s="66">
        <f t="shared" si="8"/>
        <v>185.2</v>
      </c>
      <c r="J170" s="70">
        <f t="shared" si="7"/>
        <v>100</v>
      </c>
      <c r="K170" s="72"/>
    </row>
    <row r="171" spans="1:11" ht="42">
      <c r="A171" s="38"/>
      <c r="B171" s="38" t="s">
        <v>193</v>
      </c>
      <c r="C171" s="50">
        <v>992</v>
      </c>
      <c r="D171" s="61">
        <v>10</v>
      </c>
      <c r="E171" s="61" t="s">
        <v>65</v>
      </c>
      <c r="F171" s="48" t="s">
        <v>194</v>
      </c>
      <c r="G171" s="48"/>
      <c r="H171" s="66">
        <f t="shared" si="8"/>
        <v>185.2</v>
      </c>
      <c r="I171" s="66">
        <f t="shared" si="8"/>
        <v>185.2</v>
      </c>
      <c r="J171" s="70">
        <f t="shared" si="7"/>
        <v>100</v>
      </c>
      <c r="K171" s="72"/>
    </row>
    <row r="172" spans="1:11" ht="27.75">
      <c r="A172" s="38"/>
      <c r="B172" s="38" t="s">
        <v>40</v>
      </c>
      <c r="C172" s="50">
        <v>992</v>
      </c>
      <c r="D172" s="61">
        <v>10</v>
      </c>
      <c r="E172" s="61" t="s">
        <v>65</v>
      </c>
      <c r="F172" s="49" t="s">
        <v>195</v>
      </c>
      <c r="G172" s="48"/>
      <c r="H172" s="67">
        <f t="shared" si="8"/>
        <v>185.2</v>
      </c>
      <c r="I172" s="66">
        <f t="shared" si="8"/>
        <v>185.2</v>
      </c>
      <c r="J172" s="70">
        <f t="shared" si="7"/>
        <v>100</v>
      </c>
      <c r="K172" s="72"/>
    </row>
    <row r="173" spans="1:11" ht="27.75">
      <c r="A173" s="38"/>
      <c r="B173" s="38" t="s">
        <v>41</v>
      </c>
      <c r="C173" s="50">
        <v>992</v>
      </c>
      <c r="D173" s="61">
        <v>10</v>
      </c>
      <c r="E173" s="61" t="s">
        <v>65</v>
      </c>
      <c r="F173" s="49" t="s">
        <v>195</v>
      </c>
      <c r="G173" s="49">
        <v>300</v>
      </c>
      <c r="H173" s="67">
        <v>185.2</v>
      </c>
      <c r="I173" s="66">
        <v>185.2</v>
      </c>
      <c r="J173" s="70">
        <f t="shared" si="7"/>
        <v>100</v>
      </c>
      <c r="K173" s="72"/>
    </row>
    <row r="174" spans="1:11" ht="14.25">
      <c r="A174" s="192">
        <v>7</v>
      </c>
      <c r="B174" s="38" t="s">
        <v>16</v>
      </c>
      <c r="C174" s="50">
        <v>992</v>
      </c>
      <c r="D174" s="60">
        <v>11</v>
      </c>
      <c r="E174" s="60" t="s">
        <v>66</v>
      </c>
      <c r="F174" s="49"/>
      <c r="G174" s="49"/>
      <c r="H174" s="65">
        <f aca="true" t="shared" si="9" ref="H174:I177">H175</f>
        <v>197</v>
      </c>
      <c r="I174" s="70">
        <f t="shared" si="9"/>
        <v>197</v>
      </c>
      <c r="J174" s="70">
        <f t="shared" si="7"/>
        <v>100</v>
      </c>
      <c r="K174" s="72"/>
    </row>
    <row r="175" spans="1:11" ht="14.25">
      <c r="A175" s="38"/>
      <c r="B175" s="38" t="s">
        <v>196</v>
      </c>
      <c r="C175" s="50">
        <v>992</v>
      </c>
      <c r="D175" s="60">
        <v>11</v>
      </c>
      <c r="E175" s="60" t="s">
        <v>65</v>
      </c>
      <c r="F175" s="49"/>
      <c r="G175" s="49"/>
      <c r="H175" s="67">
        <f t="shared" si="9"/>
        <v>197</v>
      </c>
      <c r="I175" s="66">
        <f t="shared" si="9"/>
        <v>197</v>
      </c>
      <c r="J175" s="70">
        <f t="shared" si="7"/>
        <v>100</v>
      </c>
      <c r="K175" s="72"/>
    </row>
    <row r="176" spans="1:11" ht="42">
      <c r="A176" s="38"/>
      <c r="B176" s="38" t="s">
        <v>394</v>
      </c>
      <c r="C176" s="50">
        <v>992</v>
      </c>
      <c r="D176" s="61">
        <v>11</v>
      </c>
      <c r="E176" s="61" t="s">
        <v>65</v>
      </c>
      <c r="F176" s="48" t="s">
        <v>197</v>
      </c>
      <c r="G176" s="48"/>
      <c r="H176" s="67">
        <f t="shared" si="9"/>
        <v>197</v>
      </c>
      <c r="I176" s="66">
        <f t="shared" si="9"/>
        <v>197</v>
      </c>
      <c r="J176" s="70">
        <f t="shared" si="7"/>
        <v>100</v>
      </c>
      <c r="K176" s="72"/>
    </row>
    <row r="177" spans="1:11" ht="27.75">
      <c r="A177" s="38"/>
      <c r="B177" s="38" t="s">
        <v>22</v>
      </c>
      <c r="C177" s="50">
        <v>992</v>
      </c>
      <c r="D177" s="61">
        <v>11</v>
      </c>
      <c r="E177" s="61" t="s">
        <v>65</v>
      </c>
      <c r="F177" s="49" t="s">
        <v>198</v>
      </c>
      <c r="G177" s="48"/>
      <c r="H177" s="67">
        <f t="shared" si="9"/>
        <v>197</v>
      </c>
      <c r="I177" s="66">
        <f t="shared" si="9"/>
        <v>197</v>
      </c>
      <c r="J177" s="70">
        <f t="shared" si="7"/>
        <v>100</v>
      </c>
      <c r="K177" s="72"/>
    </row>
    <row r="178" spans="1:11" ht="42">
      <c r="A178" s="38"/>
      <c r="B178" s="38" t="s">
        <v>23</v>
      </c>
      <c r="C178" s="50">
        <v>992</v>
      </c>
      <c r="D178" s="61">
        <v>11</v>
      </c>
      <c r="E178" s="61" t="s">
        <v>65</v>
      </c>
      <c r="F178" s="49" t="s">
        <v>198</v>
      </c>
      <c r="G178" s="49">
        <v>200</v>
      </c>
      <c r="H178" s="67">
        <v>197</v>
      </c>
      <c r="I178" s="66">
        <v>197</v>
      </c>
      <c r="J178" s="70">
        <f t="shared" si="7"/>
        <v>100</v>
      </c>
      <c r="K178" s="72"/>
    </row>
    <row r="179" spans="1:11" ht="14.25">
      <c r="A179" s="37">
        <v>8</v>
      </c>
      <c r="B179" s="38" t="s">
        <v>199</v>
      </c>
      <c r="C179" s="50">
        <v>992</v>
      </c>
      <c r="D179" s="60">
        <v>12</v>
      </c>
      <c r="E179" s="60" t="s">
        <v>66</v>
      </c>
      <c r="F179" s="49"/>
      <c r="G179" s="49"/>
      <c r="H179" s="65">
        <f aca="true" t="shared" si="10" ref="H179:I183">H180</f>
        <v>135</v>
      </c>
      <c r="I179" s="70">
        <f t="shared" si="10"/>
        <v>107.8</v>
      </c>
      <c r="J179" s="70">
        <f t="shared" si="7"/>
        <v>79.85185185185185</v>
      </c>
      <c r="K179" s="72"/>
    </row>
    <row r="180" spans="1:11" ht="27.75">
      <c r="A180" s="39"/>
      <c r="B180" s="38" t="s">
        <v>200</v>
      </c>
      <c r="C180" s="50">
        <v>992</v>
      </c>
      <c r="D180" s="60">
        <v>12</v>
      </c>
      <c r="E180" s="60" t="s">
        <v>68</v>
      </c>
      <c r="F180" s="49"/>
      <c r="G180" s="49"/>
      <c r="H180" s="67">
        <f t="shared" si="10"/>
        <v>135</v>
      </c>
      <c r="I180" s="66">
        <f t="shared" si="10"/>
        <v>107.8</v>
      </c>
      <c r="J180" s="70">
        <f t="shared" si="7"/>
        <v>79.85185185185185</v>
      </c>
      <c r="K180" s="72"/>
    </row>
    <row r="181" spans="1:11" ht="42">
      <c r="A181" s="38"/>
      <c r="B181" s="38" t="s">
        <v>395</v>
      </c>
      <c r="C181" s="49">
        <v>992</v>
      </c>
      <c r="D181" s="61">
        <v>12</v>
      </c>
      <c r="E181" s="61" t="s">
        <v>68</v>
      </c>
      <c r="F181" s="48" t="s">
        <v>201</v>
      </c>
      <c r="G181" s="48"/>
      <c r="H181" s="67">
        <f t="shared" si="10"/>
        <v>135</v>
      </c>
      <c r="I181" s="66">
        <f t="shared" si="10"/>
        <v>107.8</v>
      </c>
      <c r="J181" s="70">
        <f t="shared" si="7"/>
        <v>79.85185185185185</v>
      </c>
      <c r="K181" s="72"/>
    </row>
    <row r="182" spans="1:11" ht="27.75">
      <c r="A182" s="38"/>
      <c r="B182" s="38" t="s">
        <v>22</v>
      </c>
      <c r="C182" s="49">
        <v>992</v>
      </c>
      <c r="D182" s="61">
        <v>12</v>
      </c>
      <c r="E182" s="61" t="s">
        <v>68</v>
      </c>
      <c r="F182" s="49" t="s">
        <v>202</v>
      </c>
      <c r="G182" s="48"/>
      <c r="H182" s="67">
        <f t="shared" si="10"/>
        <v>135</v>
      </c>
      <c r="I182" s="66">
        <f t="shared" si="10"/>
        <v>107.8</v>
      </c>
      <c r="J182" s="70">
        <f t="shared" si="7"/>
        <v>79.85185185185185</v>
      </c>
      <c r="K182" s="72"/>
    </row>
    <row r="183" spans="1:11" ht="84">
      <c r="A183" s="20"/>
      <c r="B183" s="20" t="s">
        <v>203</v>
      </c>
      <c r="C183" s="57">
        <v>992</v>
      </c>
      <c r="D183" s="63">
        <v>12</v>
      </c>
      <c r="E183" s="63" t="s">
        <v>68</v>
      </c>
      <c r="F183" s="57" t="s">
        <v>202</v>
      </c>
      <c r="G183" s="57"/>
      <c r="H183" s="67">
        <f t="shared" si="10"/>
        <v>135</v>
      </c>
      <c r="I183" s="66">
        <f t="shared" si="10"/>
        <v>107.8</v>
      </c>
      <c r="J183" s="70">
        <f t="shared" si="7"/>
        <v>79.85185185185185</v>
      </c>
      <c r="K183" s="72"/>
    </row>
    <row r="184" spans="1:11" ht="42">
      <c r="A184" s="38"/>
      <c r="B184" s="38" t="s">
        <v>23</v>
      </c>
      <c r="C184" s="49">
        <v>992</v>
      </c>
      <c r="D184" s="61">
        <v>12</v>
      </c>
      <c r="E184" s="61" t="s">
        <v>68</v>
      </c>
      <c r="F184" s="49" t="s">
        <v>202</v>
      </c>
      <c r="G184" s="49">
        <v>200</v>
      </c>
      <c r="H184" s="67">
        <v>135</v>
      </c>
      <c r="I184" s="66">
        <v>107.8</v>
      </c>
      <c r="J184" s="70">
        <f t="shared" si="7"/>
        <v>79.85185185185185</v>
      </c>
      <c r="K184" s="72"/>
    </row>
    <row r="185" spans="1:11" ht="27.75">
      <c r="A185" s="37">
        <v>9</v>
      </c>
      <c r="B185" s="38" t="s">
        <v>17</v>
      </c>
      <c r="C185" s="49">
        <v>992</v>
      </c>
      <c r="D185" s="60">
        <v>13</v>
      </c>
      <c r="E185" s="60" t="s">
        <v>66</v>
      </c>
      <c r="F185" s="49"/>
      <c r="G185" s="49"/>
      <c r="H185" s="65">
        <f aca="true" t="shared" si="11" ref="H185:I188">H186</f>
        <v>394.6</v>
      </c>
      <c r="I185" s="70">
        <f t="shared" si="11"/>
        <v>394.6</v>
      </c>
      <c r="J185" s="70">
        <f t="shared" si="7"/>
        <v>100</v>
      </c>
      <c r="K185" s="72"/>
    </row>
    <row r="186" spans="1:11" ht="42">
      <c r="A186" s="38"/>
      <c r="B186" s="38" t="s">
        <v>64</v>
      </c>
      <c r="C186" s="50">
        <v>992</v>
      </c>
      <c r="D186" s="60">
        <v>13</v>
      </c>
      <c r="E186" s="60" t="s">
        <v>65</v>
      </c>
      <c r="F186" s="49"/>
      <c r="G186" s="49"/>
      <c r="H186" s="67">
        <f t="shared" si="11"/>
        <v>394.6</v>
      </c>
      <c r="I186" s="66">
        <f t="shared" si="11"/>
        <v>394.6</v>
      </c>
      <c r="J186" s="70">
        <f t="shared" si="7"/>
        <v>100</v>
      </c>
      <c r="K186" s="72"/>
    </row>
    <row r="187" spans="1:11" ht="14.25">
      <c r="A187" s="40"/>
      <c r="B187" s="38" t="s">
        <v>52</v>
      </c>
      <c r="C187" s="50">
        <v>992</v>
      </c>
      <c r="D187" s="61">
        <v>13</v>
      </c>
      <c r="E187" s="61" t="s">
        <v>65</v>
      </c>
      <c r="F187" s="49" t="s">
        <v>204</v>
      </c>
      <c r="G187" s="49"/>
      <c r="H187" s="67">
        <f t="shared" si="11"/>
        <v>394.6</v>
      </c>
      <c r="I187" s="66">
        <f t="shared" si="11"/>
        <v>394.6</v>
      </c>
      <c r="J187" s="70">
        <f t="shared" si="7"/>
        <v>100</v>
      </c>
      <c r="K187" s="72"/>
    </row>
    <row r="188" spans="1:11" ht="27.75">
      <c r="A188" s="38"/>
      <c r="B188" s="35" t="s">
        <v>53</v>
      </c>
      <c r="C188" s="50">
        <v>992</v>
      </c>
      <c r="D188" s="61">
        <v>13</v>
      </c>
      <c r="E188" s="61" t="s">
        <v>65</v>
      </c>
      <c r="F188" s="49" t="s">
        <v>205</v>
      </c>
      <c r="G188" s="49"/>
      <c r="H188" s="67">
        <f t="shared" si="11"/>
        <v>394.6</v>
      </c>
      <c r="I188" s="66">
        <f t="shared" si="11"/>
        <v>394.6</v>
      </c>
      <c r="J188" s="70">
        <f t="shared" si="7"/>
        <v>100</v>
      </c>
      <c r="K188" s="72"/>
    </row>
    <row r="189" spans="1:11" ht="27.75">
      <c r="A189" s="38"/>
      <c r="B189" s="38" t="s">
        <v>206</v>
      </c>
      <c r="C189" s="50">
        <v>992</v>
      </c>
      <c r="D189" s="61">
        <v>13</v>
      </c>
      <c r="E189" s="61" t="s">
        <v>65</v>
      </c>
      <c r="F189" s="49" t="s">
        <v>205</v>
      </c>
      <c r="G189" s="49">
        <v>700</v>
      </c>
      <c r="H189" s="67">
        <v>394.6</v>
      </c>
      <c r="I189" s="66">
        <v>394.6</v>
      </c>
      <c r="J189" s="70">
        <f t="shared" si="7"/>
        <v>100</v>
      </c>
      <c r="K189" s="72"/>
    </row>
    <row r="190" spans="1:11" ht="0.75" customHeight="1">
      <c r="A190" s="21"/>
      <c r="B190" s="21"/>
      <c r="C190" s="58"/>
      <c r="D190" s="58"/>
      <c r="E190" s="58"/>
      <c r="F190" s="58"/>
      <c r="G190" s="58"/>
      <c r="H190" s="69"/>
      <c r="I190" s="66"/>
      <c r="J190" s="66"/>
      <c r="K190" s="72"/>
    </row>
  </sheetData>
  <sheetProtection/>
  <mergeCells count="3">
    <mergeCell ref="B2:G2"/>
    <mergeCell ref="A3:H3"/>
    <mergeCell ref="G1:J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9">
      <selection activeCell="A1" sqref="A1:E35"/>
    </sheetView>
  </sheetViews>
  <sheetFormatPr defaultColWidth="9.140625" defaultRowHeight="15"/>
  <cols>
    <col min="1" max="1" width="31.140625" style="0" customWidth="1"/>
    <col min="2" max="2" width="35.00390625" style="0" customWidth="1"/>
    <col min="3" max="3" width="23.140625" style="0" customWidth="1"/>
    <col min="4" max="4" width="12.421875" style="0" customWidth="1"/>
    <col min="5" max="5" width="11.8515625" style="0" customWidth="1"/>
  </cols>
  <sheetData>
    <row r="1" spans="1:5" ht="14.25">
      <c r="A1" s="94"/>
      <c r="B1" s="94"/>
      <c r="C1" s="233" t="s">
        <v>396</v>
      </c>
      <c r="D1" s="233"/>
      <c r="E1" s="233"/>
    </row>
    <row r="2" spans="1:5" ht="60" customHeight="1">
      <c r="A2" s="94"/>
      <c r="B2" s="95"/>
      <c r="C2" s="233"/>
      <c r="D2" s="233"/>
      <c r="E2" s="233"/>
    </row>
    <row r="3" spans="1:5" ht="14.25">
      <c r="A3" s="94"/>
      <c r="B3" s="94"/>
      <c r="C3" s="233"/>
      <c r="D3" s="233"/>
      <c r="E3" s="233"/>
    </row>
    <row r="4" spans="1:5" ht="14.25">
      <c r="A4" s="94"/>
      <c r="B4" s="94"/>
      <c r="C4" s="94"/>
      <c r="D4" s="94"/>
      <c r="E4" s="94"/>
    </row>
    <row r="5" spans="1:5" ht="14.25">
      <c r="A5" s="234" t="s">
        <v>397</v>
      </c>
      <c r="B5" s="235"/>
      <c r="C5" s="235"/>
      <c r="D5" s="235"/>
      <c r="E5" s="235"/>
    </row>
    <row r="6" spans="1:5" ht="14.25">
      <c r="A6" s="96"/>
      <c r="B6" s="96"/>
      <c r="C6" s="96"/>
      <c r="D6" s="96"/>
      <c r="E6" s="96" t="s">
        <v>75</v>
      </c>
    </row>
    <row r="7" spans="1:5" ht="69.75">
      <c r="A7" s="111" t="s">
        <v>231</v>
      </c>
      <c r="B7" s="111" t="s">
        <v>232</v>
      </c>
      <c r="C7" s="89" t="s">
        <v>370</v>
      </c>
      <c r="D7" s="2" t="s">
        <v>371</v>
      </c>
      <c r="E7" s="2" t="s">
        <v>369</v>
      </c>
    </row>
    <row r="8" spans="1:5" ht="14.25">
      <c r="A8" s="97" t="s">
        <v>233</v>
      </c>
      <c r="B8" s="98" t="s">
        <v>0</v>
      </c>
      <c r="C8" s="118">
        <f>SUM(C9:C13)</f>
        <v>13617</v>
      </c>
      <c r="D8" s="118">
        <f>SUM(D9:D13)</f>
        <v>12741.5</v>
      </c>
      <c r="E8" s="118">
        <f>D8/C8*100</f>
        <v>93.5705368289638</v>
      </c>
    </row>
    <row r="9" spans="1:5" ht="56.25">
      <c r="A9" s="100" t="s">
        <v>234</v>
      </c>
      <c r="B9" s="101" t="s">
        <v>235</v>
      </c>
      <c r="C9" s="81">
        <v>900.2</v>
      </c>
      <c r="D9" s="81">
        <v>899.8</v>
      </c>
      <c r="E9" s="104">
        <f aca="true" t="shared" si="0" ref="E9:E35">D9/C9*100</f>
        <v>99.95556542990445</v>
      </c>
    </row>
    <row r="10" spans="1:5" ht="84">
      <c r="A10" s="100" t="s">
        <v>236</v>
      </c>
      <c r="B10" s="102" t="s">
        <v>237</v>
      </c>
      <c r="C10" s="81">
        <v>4668.2</v>
      </c>
      <c r="D10" s="114">
        <v>4650.4</v>
      </c>
      <c r="E10" s="104">
        <f>D10/C10*100</f>
        <v>99.61869671393686</v>
      </c>
    </row>
    <row r="11" spans="1:5" ht="69.75">
      <c r="A11" s="100" t="s">
        <v>238</v>
      </c>
      <c r="B11" s="102" t="s">
        <v>239</v>
      </c>
      <c r="C11" s="81">
        <v>176.8</v>
      </c>
      <c r="D11" s="81">
        <v>176.8</v>
      </c>
      <c r="E11" s="104">
        <f>D11/C11*100</f>
        <v>100</v>
      </c>
    </row>
    <row r="12" spans="1:5" ht="14.25">
      <c r="A12" s="100" t="s">
        <v>240</v>
      </c>
      <c r="B12" s="102" t="s">
        <v>1</v>
      </c>
      <c r="C12" s="81">
        <v>1</v>
      </c>
      <c r="D12" s="114">
        <v>0</v>
      </c>
      <c r="E12" s="104"/>
    </row>
    <row r="13" spans="1:5" ht="27.75">
      <c r="A13" s="100" t="s">
        <v>241</v>
      </c>
      <c r="B13" s="102" t="s">
        <v>63</v>
      </c>
      <c r="C13" s="81">
        <v>7870.8</v>
      </c>
      <c r="D13" s="103">
        <v>7014.5</v>
      </c>
      <c r="E13" s="104">
        <f t="shared" si="0"/>
        <v>89.12054683132591</v>
      </c>
    </row>
    <row r="14" spans="1:5" ht="14.25">
      <c r="A14" s="97" t="s">
        <v>242</v>
      </c>
      <c r="B14" s="105" t="s">
        <v>2</v>
      </c>
      <c r="C14" s="115">
        <f>C15</f>
        <v>245.3</v>
      </c>
      <c r="D14" s="106">
        <f>D15</f>
        <v>245.3</v>
      </c>
      <c r="E14" s="106">
        <f>D14/C14*100</f>
        <v>100</v>
      </c>
    </row>
    <row r="15" spans="1:5" ht="27.75">
      <c r="A15" s="100" t="s">
        <v>243</v>
      </c>
      <c r="B15" s="102" t="s">
        <v>244</v>
      </c>
      <c r="C15" s="81">
        <v>245.3</v>
      </c>
      <c r="D15" s="81">
        <v>245.3</v>
      </c>
      <c r="E15" s="104">
        <f>D15/C15*100</f>
        <v>100</v>
      </c>
    </row>
    <row r="16" spans="1:5" ht="27.75">
      <c r="A16" s="97" t="s">
        <v>245</v>
      </c>
      <c r="B16" s="105" t="s">
        <v>4</v>
      </c>
      <c r="C16" s="115">
        <f>C17</f>
        <v>9.9</v>
      </c>
      <c r="D16" s="106">
        <f>D17</f>
        <v>9.9</v>
      </c>
      <c r="E16" s="99">
        <f t="shared" si="0"/>
        <v>100</v>
      </c>
    </row>
    <row r="17" spans="1:5" ht="42">
      <c r="A17" s="100" t="s">
        <v>246</v>
      </c>
      <c r="B17" s="102" t="s">
        <v>5</v>
      </c>
      <c r="C17" s="81">
        <v>9.9</v>
      </c>
      <c r="D17" s="81">
        <v>9.9</v>
      </c>
      <c r="E17" s="104">
        <f t="shared" si="0"/>
        <v>100</v>
      </c>
    </row>
    <row r="18" spans="1:5" ht="14.25">
      <c r="A18" s="107" t="s">
        <v>247</v>
      </c>
      <c r="B18" s="105" t="s">
        <v>6</v>
      </c>
      <c r="C18" s="115">
        <f>C19+C20</f>
        <v>9040.9</v>
      </c>
      <c r="D18" s="115">
        <f>D19+D20</f>
        <v>8939</v>
      </c>
      <c r="E18" s="99">
        <f t="shared" si="0"/>
        <v>98.87289982192038</v>
      </c>
    </row>
    <row r="19" spans="1:5" ht="27.75">
      <c r="A19" s="108" t="s">
        <v>248</v>
      </c>
      <c r="B19" s="112" t="s">
        <v>7</v>
      </c>
      <c r="C19" s="81">
        <v>8945.9</v>
      </c>
      <c r="D19" s="103">
        <v>8844</v>
      </c>
      <c r="E19" s="104">
        <f t="shared" si="0"/>
        <v>98.86093070568641</v>
      </c>
    </row>
    <row r="20" spans="1:5" ht="27.75">
      <c r="A20" s="108" t="s">
        <v>249</v>
      </c>
      <c r="B20" s="102" t="s">
        <v>8</v>
      </c>
      <c r="C20" s="81">
        <v>95</v>
      </c>
      <c r="D20" s="103">
        <v>95</v>
      </c>
      <c r="E20" s="104">
        <f t="shared" si="0"/>
        <v>100</v>
      </c>
    </row>
    <row r="21" spans="1:5" ht="14.25">
      <c r="A21" s="107" t="s">
        <v>250</v>
      </c>
      <c r="B21" s="105" t="s">
        <v>9</v>
      </c>
      <c r="C21" s="115">
        <f>C22+C23</f>
        <v>20732.9</v>
      </c>
      <c r="D21" s="106">
        <f>SUM(D22:D23)</f>
        <v>20219.800000000003</v>
      </c>
      <c r="E21" s="99">
        <f t="shared" si="0"/>
        <v>97.52518943321967</v>
      </c>
    </row>
    <row r="22" spans="1:5" ht="14.25">
      <c r="A22" s="108" t="s">
        <v>251</v>
      </c>
      <c r="B22" s="102" t="s">
        <v>10</v>
      </c>
      <c r="C22" s="81">
        <v>4381.1</v>
      </c>
      <c r="D22" s="103">
        <v>4251.1</v>
      </c>
      <c r="E22" s="104">
        <f t="shared" si="0"/>
        <v>97.03270868046837</v>
      </c>
    </row>
    <row r="23" spans="1:5" ht="14.25">
      <c r="A23" s="108" t="s">
        <v>252</v>
      </c>
      <c r="B23" s="116" t="s">
        <v>11</v>
      </c>
      <c r="C23" s="165">
        <v>16351.8</v>
      </c>
      <c r="D23" s="166">
        <v>15968.7</v>
      </c>
      <c r="E23" s="104">
        <f t="shared" si="0"/>
        <v>97.65713866363338</v>
      </c>
    </row>
    <row r="24" spans="1:5" ht="14.25">
      <c r="A24" s="107" t="s">
        <v>253</v>
      </c>
      <c r="B24" s="117" t="s">
        <v>254</v>
      </c>
      <c r="C24" s="106">
        <f>SUM(C25:C26)</f>
        <v>9347.099999999999</v>
      </c>
      <c r="D24" s="106">
        <f>SUM(D25:D26)</f>
        <v>9338</v>
      </c>
      <c r="E24" s="99">
        <f t="shared" si="0"/>
        <v>99.902643600689</v>
      </c>
    </row>
    <row r="25" spans="1:5" ht="14.25">
      <c r="A25" s="108" t="s">
        <v>255</v>
      </c>
      <c r="B25" s="102" t="s">
        <v>13</v>
      </c>
      <c r="C25" s="81">
        <v>9262.3</v>
      </c>
      <c r="D25" s="103">
        <v>9262.3</v>
      </c>
      <c r="E25" s="104">
        <f t="shared" si="0"/>
        <v>100</v>
      </c>
    </row>
    <row r="26" spans="1:5" ht="28.5">
      <c r="A26" s="108" t="s">
        <v>256</v>
      </c>
      <c r="B26" s="101" t="s">
        <v>190</v>
      </c>
      <c r="C26" s="81">
        <v>84.8</v>
      </c>
      <c r="D26" s="103">
        <v>75.7</v>
      </c>
      <c r="E26" s="104">
        <f t="shared" si="0"/>
        <v>89.26886792452831</v>
      </c>
    </row>
    <row r="27" spans="1:5" ht="14.25">
      <c r="A27" s="107">
        <v>1000</v>
      </c>
      <c r="B27" s="105" t="s">
        <v>14</v>
      </c>
      <c r="C27" s="115">
        <f>C28</f>
        <v>185.2</v>
      </c>
      <c r="D27" s="106">
        <f>D28</f>
        <v>185.2</v>
      </c>
      <c r="E27" s="99">
        <f t="shared" si="0"/>
        <v>100</v>
      </c>
    </row>
    <row r="28" spans="1:5" ht="14.25">
      <c r="A28" s="108">
        <v>1001</v>
      </c>
      <c r="B28" s="102" t="s">
        <v>15</v>
      </c>
      <c r="C28" s="81">
        <v>185.2</v>
      </c>
      <c r="D28" s="103">
        <v>185.2</v>
      </c>
      <c r="E28" s="104">
        <f t="shared" si="0"/>
        <v>100</v>
      </c>
    </row>
    <row r="29" spans="1:5" ht="14.25">
      <c r="A29" s="107">
        <v>1100</v>
      </c>
      <c r="B29" s="105" t="s">
        <v>16</v>
      </c>
      <c r="C29" s="115">
        <f>C30</f>
        <v>197</v>
      </c>
      <c r="D29" s="106">
        <f>D30</f>
        <v>197</v>
      </c>
      <c r="E29" s="99">
        <f>D29/C29*100</f>
        <v>100</v>
      </c>
    </row>
    <row r="30" spans="1:5" ht="14.25">
      <c r="A30" s="108">
        <v>1100</v>
      </c>
      <c r="B30" s="113" t="s">
        <v>228</v>
      </c>
      <c r="C30" s="81">
        <v>197</v>
      </c>
      <c r="D30" s="103">
        <v>197</v>
      </c>
      <c r="E30" s="104">
        <f>D30/C30*100</f>
        <v>100</v>
      </c>
    </row>
    <row r="31" spans="1:5" ht="14.25">
      <c r="A31" s="109">
        <v>1200</v>
      </c>
      <c r="B31" s="105" t="s">
        <v>199</v>
      </c>
      <c r="C31" s="115">
        <f>C32</f>
        <v>135</v>
      </c>
      <c r="D31" s="106">
        <f>D32</f>
        <v>107.8</v>
      </c>
      <c r="E31" s="104">
        <f>D31/C31*100</f>
        <v>79.85185185185185</v>
      </c>
    </row>
    <row r="32" spans="1:5" ht="27.75">
      <c r="A32" s="110">
        <v>1204</v>
      </c>
      <c r="B32" s="102" t="s">
        <v>200</v>
      </c>
      <c r="C32" s="81">
        <v>135</v>
      </c>
      <c r="D32" s="103">
        <v>107.8</v>
      </c>
      <c r="E32" s="104">
        <f>D32/C32*100</f>
        <v>79.85185185185185</v>
      </c>
    </row>
    <row r="33" spans="1:5" ht="27.75">
      <c r="A33" s="109">
        <v>1300</v>
      </c>
      <c r="B33" s="105" t="s">
        <v>229</v>
      </c>
      <c r="C33" s="115">
        <f>C34</f>
        <v>394.6</v>
      </c>
      <c r="D33" s="106">
        <f>D34</f>
        <v>394.6</v>
      </c>
      <c r="E33" s="104">
        <f>D33/C33*100</f>
        <v>100</v>
      </c>
    </row>
    <row r="34" spans="1:5" ht="42">
      <c r="A34" s="110">
        <v>1301</v>
      </c>
      <c r="B34" s="101" t="s">
        <v>230</v>
      </c>
      <c r="C34" s="81">
        <v>394.6</v>
      </c>
      <c r="D34" s="103">
        <v>394.6</v>
      </c>
      <c r="E34" s="104">
        <f t="shared" si="0"/>
        <v>100</v>
      </c>
    </row>
    <row r="35" spans="1:5" ht="14.25">
      <c r="A35" s="236" t="s">
        <v>257</v>
      </c>
      <c r="B35" s="236"/>
      <c r="C35" s="106">
        <f>C8+C14+C16+C18+C21+C24+C27+C29+C31+C33</f>
        <v>53904.899999999994</v>
      </c>
      <c r="D35" s="106">
        <f>D8+D14+D16+D18+D21+D24+D27+D29+D31+D33</f>
        <v>52378.1</v>
      </c>
      <c r="E35" s="104">
        <f t="shared" si="0"/>
        <v>97.16760442928195</v>
      </c>
    </row>
    <row r="36" spans="3:5" ht="14.25">
      <c r="C36" s="90"/>
      <c r="D36" s="90"/>
      <c r="E36" s="90"/>
    </row>
  </sheetData>
  <sheetProtection/>
  <mergeCells count="3">
    <mergeCell ref="C1:E3"/>
    <mergeCell ref="A5:E5"/>
    <mergeCell ref="A35:B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zoomScale="70" zoomScaleNormal="70" zoomScalePageLayoutView="0" workbookViewId="0" topLeftCell="A143">
      <selection activeCell="A1" sqref="A1:G156"/>
    </sheetView>
  </sheetViews>
  <sheetFormatPr defaultColWidth="9.140625" defaultRowHeight="15"/>
  <cols>
    <col min="2" max="2" width="38.57421875" style="0" customWidth="1"/>
    <col min="3" max="3" width="24.8515625" style="0" customWidth="1"/>
    <col min="5" max="5" width="18.421875" style="0" customWidth="1"/>
    <col min="7" max="7" width="11.8515625" style="0" customWidth="1"/>
  </cols>
  <sheetData>
    <row r="1" spans="4:7" ht="101.25" customHeight="1">
      <c r="D1" s="208" t="s">
        <v>398</v>
      </c>
      <c r="E1" s="208"/>
      <c r="F1" s="208"/>
      <c r="G1" s="208"/>
    </row>
    <row r="2" spans="2:10" ht="126" customHeight="1">
      <c r="B2" s="237" t="s">
        <v>399</v>
      </c>
      <c r="C2" s="238"/>
      <c r="D2" s="238"/>
      <c r="E2" s="3"/>
      <c r="F2" s="3"/>
      <c r="G2" s="73"/>
      <c r="H2" s="73"/>
      <c r="I2" s="73"/>
      <c r="J2" s="73"/>
    </row>
    <row r="3" spans="1:10" ht="12.75" customHeight="1">
      <c r="A3" s="75"/>
      <c r="B3" s="76"/>
      <c r="C3" s="76"/>
      <c r="D3" s="239" t="s">
        <v>75</v>
      </c>
      <c r="E3" s="239"/>
      <c r="F3" s="74"/>
      <c r="G3" s="73"/>
      <c r="H3" s="73"/>
      <c r="I3" s="73"/>
      <c r="J3" s="73"/>
    </row>
    <row r="4" spans="1:7" ht="69.75">
      <c r="A4" s="5"/>
      <c r="B4" s="5" t="s">
        <v>208</v>
      </c>
      <c r="C4" s="5" t="s">
        <v>19</v>
      </c>
      <c r="D4" s="5" t="s">
        <v>20</v>
      </c>
      <c r="E4" s="89" t="s">
        <v>370</v>
      </c>
      <c r="F4" s="2" t="s">
        <v>371</v>
      </c>
      <c r="G4" s="2" t="s">
        <v>369</v>
      </c>
    </row>
    <row r="5" spans="1:7" ht="14.25">
      <c r="A5" s="5"/>
      <c r="B5" s="30" t="s">
        <v>106</v>
      </c>
      <c r="C5" s="5"/>
      <c r="D5" s="5"/>
      <c r="E5" s="83">
        <f>E9+E12+E16+E19+E22+E25+E30+E35+E63+E67+E83+E88+E94+E97+E100+E102+E105+E108+E111+E148+E151+E154+E157+E91+E6</f>
        <v>53904.799999999996</v>
      </c>
      <c r="F5" s="83">
        <f>F9+F12+F16+F19+F22+F25+F30+F35+F63+F67+F83+F88+F94+F97+F100+F102+F105+F108+F111+F148+F151+F154+F157+F91+F6</f>
        <v>52378.09999999999</v>
      </c>
      <c r="G5" s="83">
        <f>F5/E5*100</f>
        <v>97.16778468707795</v>
      </c>
    </row>
    <row r="6" spans="1:7" ht="42">
      <c r="A6" s="5">
        <v>1</v>
      </c>
      <c r="B6" s="35" t="s">
        <v>375</v>
      </c>
      <c r="C6" s="85" t="s">
        <v>21</v>
      </c>
      <c r="D6" s="5"/>
      <c r="E6" s="83">
        <f>E7</f>
        <v>61.5</v>
      </c>
      <c r="F6" s="83">
        <f>F7</f>
        <v>61.5</v>
      </c>
      <c r="G6" s="83">
        <f>F6/E6*100</f>
        <v>100</v>
      </c>
    </row>
    <row r="7" spans="1:7" ht="27.75">
      <c r="A7" s="5"/>
      <c r="B7" s="20" t="s">
        <v>22</v>
      </c>
      <c r="C7" s="85" t="s">
        <v>412</v>
      </c>
      <c r="D7" s="5"/>
      <c r="E7" s="82">
        <f>E8</f>
        <v>61.5</v>
      </c>
      <c r="F7" s="82">
        <f>F8</f>
        <v>61.5</v>
      </c>
      <c r="G7" s="82">
        <f>F7/E7*100</f>
        <v>100</v>
      </c>
    </row>
    <row r="8" spans="1:7" ht="42">
      <c r="A8" s="5"/>
      <c r="B8" s="20" t="s">
        <v>23</v>
      </c>
      <c r="C8" s="85" t="s">
        <v>412</v>
      </c>
      <c r="D8" s="5">
        <v>200</v>
      </c>
      <c r="E8" s="82">
        <v>61.5</v>
      </c>
      <c r="F8" s="82">
        <v>61.5</v>
      </c>
      <c r="G8" s="82">
        <f>F8/E8*100</f>
        <v>100</v>
      </c>
    </row>
    <row r="9" spans="1:7" ht="42">
      <c r="A9" s="5">
        <v>2</v>
      </c>
      <c r="B9" s="20" t="s">
        <v>400</v>
      </c>
      <c r="C9" s="85" t="s">
        <v>24</v>
      </c>
      <c r="D9" s="5"/>
      <c r="E9" s="77">
        <f>E10</f>
        <v>602.1</v>
      </c>
      <c r="F9" s="77">
        <f>F10</f>
        <v>602.1</v>
      </c>
      <c r="G9" s="83">
        <f aca="true" t="shared" si="0" ref="G9:G79">F9/E9*100</f>
        <v>100</v>
      </c>
    </row>
    <row r="10" spans="1:7" ht="27.75">
      <c r="A10" s="5"/>
      <c r="B10" s="20" t="s">
        <v>22</v>
      </c>
      <c r="C10" s="85" t="s">
        <v>25</v>
      </c>
      <c r="D10" s="5"/>
      <c r="E10" s="78">
        <f>E11</f>
        <v>602.1</v>
      </c>
      <c r="F10" s="78">
        <f>F11</f>
        <v>602.1</v>
      </c>
      <c r="G10" s="83">
        <f t="shared" si="0"/>
        <v>100</v>
      </c>
    </row>
    <row r="11" spans="1:7" ht="42">
      <c r="A11" s="5"/>
      <c r="B11" s="20" t="s">
        <v>23</v>
      </c>
      <c r="C11" s="85" t="s">
        <v>25</v>
      </c>
      <c r="D11" s="5">
        <v>200</v>
      </c>
      <c r="E11" s="78">
        <v>602.1</v>
      </c>
      <c r="F11" s="78">
        <v>602.1</v>
      </c>
      <c r="G11" s="83">
        <f t="shared" si="0"/>
        <v>100</v>
      </c>
    </row>
    <row r="12" spans="1:7" ht="54.75" customHeight="1">
      <c r="A12" s="5">
        <v>3</v>
      </c>
      <c r="B12" s="20" t="s">
        <v>401</v>
      </c>
      <c r="C12" s="85" t="s">
        <v>27</v>
      </c>
      <c r="D12" s="5"/>
      <c r="E12" s="83">
        <f>E14+E15</f>
        <v>7805.200000000001</v>
      </c>
      <c r="F12" s="83">
        <f>F14+F15</f>
        <v>7703.4</v>
      </c>
      <c r="G12" s="83">
        <f t="shared" si="0"/>
        <v>98.69574130067133</v>
      </c>
    </row>
    <row r="13" spans="1:7" ht="27" customHeight="1">
      <c r="A13" s="5"/>
      <c r="B13" s="20" t="s">
        <v>294</v>
      </c>
      <c r="C13" s="11" t="s">
        <v>349</v>
      </c>
      <c r="D13" s="5"/>
      <c r="E13" s="78">
        <f>E14</f>
        <v>5087.3</v>
      </c>
      <c r="F13" s="82">
        <f>F14</f>
        <v>4985.5</v>
      </c>
      <c r="G13" s="83">
        <f t="shared" si="0"/>
        <v>97.99893853321015</v>
      </c>
    </row>
    <row r="14" spans="1:7" ht="42.75" customHeight="1">
      <c r="A14" s="5"/>
      <c r="B14" s="20" t="s">
        <v>23</v>
      </c>
      <c r="C14" s="11" t="s">
        <v>349</v>
      </c>
      <c r="D14" s="5">
        <v>200</v>
      </c>
      <c r="E14" s="78">
        <v>5087.3</v>
      </c>
      <c r="F14" s="82">
        <v>4985.5</v>
      </c>
      <c r="G14" s="83">
        <f t="shared" si="0"/>
        <v>97.99893853321015</v>
      </c>
    </row>
    <row r="15" spans="1:7" ht="42">
      <c r="A15" s="5"/>
      <c r="B15" s="20" t="s">
        <v>23</v>
      </c>
      <c r="C15" s="85" t="s">
        <v>27</v>
      </c>
      <c r="D15" s="5">
        <v>200</v>
      </c>
      <c r="E15" s="78">
        <v>2717.9</v>
      </c>
      <c r="F15" s="82">
        <v>2717.9</v>
      </c>
      <c r="G15" s="83">
        <f t="shared" si="0"/>
        <v>100</v>
      </c>
    </row>
    <row r="16" spans="1:7" ht="42">
      <c r="A16" s="31">
        <v>4</v>
      </c>
      <c r="B16" s="10" t="s">
        <v>402</v>
      </c>
      <c r="C16" s="87" t="s">
        <v>29</v>
      </c>
      <c r="D16" s="31"/>
      <c r="E16" s="79">
        <f>E17</f>
        <v>55</v>
      </c>
      <c r="F16" s="83">
        <f>F17</f>
        <v>55</v>
      </c>
      <c r="G16" s="83">
        <f t="shared" si="0"/>
        <v>100</v>
      </c>
    </row>
    <row r="17" spans="1:7" ht="27.75">
      <c r="A17" s="5"/>
      <c r="B17" s="20" t="s">
        <v>22</v>
      </c>
      <c r="C17" s="85" t="s">
        <v>30</v>
      </c>
      <c r="D17" s="5"/>
      <c r="E17" s="78">
        <f>E18</f>
        <v>55</v>
      </c>
      <c r="F17" s="82">
        <f>F18</f>
        <v>55</v>
      </c>
      <c r="G17" s="83">
        <f t="shared" si="0"/>
        <v>100</v>
      </c>
    </row>
    <row r="18" spans="1:7" ht="42">
      <c r="A18" s="5"/>
      <c r="B18" s="20" t="s">
        <v>23</v>
      </c>
      <c r="C18" s="85" t="s">
        <v>30</v>
      </c>
      <c r="D18" s="5">
        <v>200</v>
      </c>
      <c r="E18" s="78">
        <v>55</v>
      </c>
      <c r="F18" s="82">
        <v>55</v>
      </c>
      <c r="G18" s="83">
        <f t="shared" si="0"/>
        <v>100</v>
      </c>
    </row>
    <row r="19" spans="1:7" ht="0" customHeight="1" hidden="1">
      <c r="A19" s="5">
        <v>5</v>
      </c>
      <c r="B19" s="10" t="s">
        <v>358</v>
      </c>
      <c r="C19" s="85" t="s">
        <v>31</v>
      </c>
      <c r="D19" s="5"/>
      <c r="E19" s="77"/>
      <c r="F19" s="83">
        <v>0</v>
      </c>
      <c r="G19" s="83" t="e">
        <f t="shared" si="0"/>
        <v>#DIV/0!</v>
      </c>
    </row>
    <row r="20" spans="1:7" ht="27.75" hidden="1">
      <c r="A20" s="5"/>
      <c r="B20" s="20" t="s">
        <v>22</v>
      </c>
      <c r="C20" s="85" t="s">
        <v>32</v>
      </c>
      <c r="D20" s="5"/>
      <c r="E20" s="78"/>
      <c r="F20" s="82">
        <v>0</v>
      </c>
      <c r="G20" s="83" t="e">
        <f t="shared" si="0"/>
        <v>#DIV/0!</v>
      </c>
    </row>
    <row r="21" spans="1:7" ht="42" hidden="1">
      <c r="A21" s="5"/>
      <c r="B21" s="20" t="s">
        <v>23</v>
      </c>
      <c r="C21" s="85" t="s">
        <v>32</v>
      </c>
      <c r="D21" s="5">
        <v>200</v>
      </c>
      <c r="E21" s="78"/>
      <c r="F21" s="82">
        <v>0</v>
      </c>
      <c r="G21" s="83" t="e">
        <f t="shared" si="0"/>
        <v>#DIV/0!</v>
      </c>
    </row>
    <row r="22" spans="1:7" ht="42">
      <c r="A22" s="5">
        <v>5</v>
      </c>
      <c r="B22" s="20" t="s">
        <v>387</v>
      </c>
      <c r="C22" s="85" t="s">
        <v>34</v>
      </c>
      <c r="D22" s="5"/>
      <c r="E22" s="77">
        <f>E23</f>
        <v>40</v>
      </c>
      <c r="F22" s="77">
        <f>F23</f>
        <v>40</v>
      </c>
      <c r="G22" s="83">
        <f t="shared" si="0"/>
        <v>100</v>
      </c>
    </row>
    <row r="23" spans="1:7" ht="27.75">
      <c r="A23" s="5"/>
      <c r="B23" s="20" t="s">
        <v>22</v>
      </c>
      <c r="C23" s="85" t="s">
        <v>35</v>
      </c>
      <c r="D23" s="5"/>
      <c r="E23" s="78">
        <f>E24</f>
        <v>40</v>
      </c>
      <c r="F23" s="78">
        <f>F24</f>
        <v>40</v>
      </c>
      <c r="G23" s="83">
        <f t="shared" si="0"/>
        <v>100</v>
      </c>
    </row>
    <row r="24" spans="1:7" ht="42">
      <c r="A24" s="5"/>
      <c r="B24" s="20" t="s">
        <v>23</v>
      </c>
      <c r="C24" s="85" t="s">
        <v>35</v>
      </c>
      <c r="D24" s="5">
        <v>200</v>
      </c>
      <c r="E24" s="78">
        <v>40</v>
      </c>
      <c r="F24" s="82">
        <v>40</v>
      </c>
      <c r="G24" s="83">
        <f t="shared" si="0"/>
        <v>100</v>
      </c>
    </row>
    <row r="25" spans="1:7" ht="55.5">
      <c r="A25" s="5">
        <v>6</v>
      </c>
      <c r="B25" s="20" t="s">
        <v>403</v>
      </c>
      <c r="C25" s="85" t="s">
        <v>38</v>
      </c>
      <c r="D25" s="5"/>
      <c r="E25" s="77">
        <f>E26+E28</f>
        <v>1328.3</v>
      </c>
      <c r="F25" s="77">
        <f>F26+F28</f>
        <v>1328.3</v>
      </c>
      <c r="G25" s="83">
        <f t="shared" si="0"/>
        <v>100</v>
      </c>
    </row>
    <row r="26" spans="1:7" ht="27.75">
      <c r="A26" s="5"/>
      <c r="B26" s="20" t="s">
        <v>22</v>
      </c>
      <c r="C26" s="85" t="s">
        <v>39</v>
      </c>
      <c r="D26" s="5"/>
      <c r="E26" s="78">
        <f>E27</f>
        <v>1328.3</v>
      </c>
      <c r="F26" s="82">
        <f>F27</f>
        <v>1328.3</v>
      </c>
      <c r="G26" s="83">
        <f t="shared" si="0"/>
        <v>100</v>
      </c>
    </row>
    <row r="27" spans="1:7" ht="42">
      <c r="A27" s="5"/>
      <c r="B27" s="20" t="s">
        <v>23</v>
      </c>
      <c r="C27" s="85" t="s">
        <v>39</v>
      </c>
      <c r="D27" s="5">
        <v>200</v>
      </c>
      <c r="E27" s="78">
        <v>1328.3</v>
      </c>
      <c r="F27" s="82">
        <v>1328.3</v>
      </c>
      <c r="G27" s="83">
        <f t="shared" si="0"/>
        <v>100</v>
      </c>
    </row>
    <row r="28" spans="1:7" ht="0" customHeight="1" hidden="1">
      <c r="A28" s="5"/>
      <c r="B28" s="38" t="s">
        <v>184</v>
      </c>
      <c r="C28" s="167" t="s">
        <v>350</v>
      </c>
      <c r="D28" s="5"/>
      <c r="E28" s="78"/>
      <c r="F28" s="78"/>
      <c r="G28" s="83" t="e">
        <f t="shared" si="0"/>
        <v>#DIV/0!</v>
      </c>
    </row>
    <row r="29" spans="1:7" ht="42" hidden="1">
      <c r="A29" s="5"/>
      <c r="B29" s="20" t="s">
        <v>23</v>
      </c>
      <c r="C29" s="167" t="s">
        <v>350</v>
      </c>
      <c r="D29" s="5">
        <v>200</v>
      </c>
      <c r="E29" s="78"/>
      <c r="F29" s="82"/>
      <c r="G29" s="83" t="e">
        <f t="shared" si="0"/>
        <v>#DIV/0!</v>
      </c>
    </row>
    <row r="30" spans="1:7" ht="42">
      <c r="A30" s="5">
        <v>7</v>
      </c>
      <c r="B30" s="20" t="s">
        <v>404</v>
      </c>
      <c r="C30" s="85" t="s">
        <v>42</v>
      </c>
      <c r="D30" s="5"/>
      <c r="E30" s="77">
        <f>E31</f>
        <v>3052.8</v>
      </c>
      <c r="F30" s="77">
        <f>F31</f>
        <v>2922.8</v>
      </c>
      <c r="G30" s="83">
        <f t="shared" si="0"/>
        <v>95.7416142557652</v>
      </c>
    </row>
    <row r="31" spans="1:7" ht="27.75">
      <c r="A31" s="5"/>
      <c r="B31" s="20" t="s">
        <v>22</v>
      </c>
      <c r="C31" s="85" t="s">
        <v>43</v>
      </c>
      <c r="D31" s="5"/>
      <c r="E31" s="78">
        <f>E32+E33+E34</f>
        <v>3052.8</v>
      </c>
      <c r="F31" s="78">
        <f>F32+F33+F34</f>
        <v>2922.8</v>
      </c>
      <c r="G31" s="83">
        <f t="shared" si="0"/>
        <v>95.7416142557652</v>
      </c>
    </row>
    <row r="32" spans="1:7" ht="42">
      <c r="A32" s="5"/>
      <c r="B32" s="20" t="s">
        <v>23</v>
      </c>
      <c r="C32" s="85" t="s">
        <v>43</v>
      </c>
      <c r="D32" s="5">
        <v>200</v>
      </c>
      <c r="E32" s="78">
        <v>3052.8</v>
      </c>
      <c r="F32" s="82">
        <v>2922.8</v>
      </c>
      <c r="G32" s="83">
        <f>F32/E32*100</f>
        <v>95.7416142557652</v>
      </c>
    </row>
    <row r="33" spans="1:7" ht="55.5" hidden="1">
      <c r="A33" s="5"/>
      <c r="B33" s="20" t="s">
        <v>310</v>
      </c>
      <c r="C33" s="85" t="s">
        <v>43</v>
      </c>
      <c r="D33" s="5">
        <v>400</v>
      </c>
      <c r="E33" s="78"/>
      <c r="F33" s="82"/>
      <c r="G33" s="83" t="e">
        <f t="shared" si="0"/>
        <v>#DIV/0!</v>
      </c>
    </row>
    <row r="34" spans="1:7" ht="42" hidden="1">
      <c r="A34" s="5"/>
      <c r="B34" s="20" t="s">
        <v>23</v>
      </c>
      <c r="C34" s="167" t="s">
        <v>311</v>
      </c>
      <c r="D34" s="5">
        <v>200</v>
      </c>
      <c r="E34" s="78"/>
      <c r="F34" s="82"/>
      <c r="G34" s="83" t="e">
        <f t="shared" si="0"/>
        <v>#DIV/0!</v>
      </c>
    </row>
    <row r="35" spans="1:7" s="148" customFormat="1" ht="42">
      <c r="A35" s="154">
        <v>8</v>
      </c>
      <c r="B35" s="155" t="s">
        <v>405</v>
      </c>
      <c r="C35" s="156" t="s">
        <v>82</v>
      </c>
      <c r="D35" s="154"/>
      <c r="E35" s="202">
        <f>E36</f>
        <v>15961.8</v>
      </c>
      <c r="F35" s="202">
        <f>F36</f>
        <v>15578.699999999999</v>
      </c>
      <c r="G35" s="157">
        <f t="shared" si="0"/>
        <v>97.59989474871254</v>
      </c>
    </row>
    <row r="36" spans="1:7" ht="27.75">
      <c r="A36" s="5"/>
      <c r="B36" s="20" t="s">
        <v>22</v>
      </c>
      <c r="C36" s="85" t="s">
        <v>81</v>
      </c>
      <c r="D36" s="5"/>
      <c r="E36" s="82">
        <f>E40+E44+E46+E48+E50+E52+E62+E53+E59+E39+E43</f>
        <v>15961.8</v>
      </c>
      <c r="F36" s="82">
        <f>F40+F44+F46+F48+F50+F52+F62+F53+F59+F39+F43</f>
        <v>15578.699999999999</v>
      </c>
      <c r="G36" s="83">
        <f t="shared" si="0"/>
        <v>97.59989474871254</v>
      </c>
    </row>
    <row r="37" spans="1:7" ht="27.75">
      <c r="A37" s="5"/>
      <c r="B37" s="20" t="s">
        <v>154</v>
      </c>
      <c r="C37" s="85" t="s">
        <v>80</v>
      </c>
      <c r="D37" s="5"/>
      <c r="E37" s="78">
        <f>E40+E38</f>
        <v>530.1</v>
      </c>
      <c r="F37" s="78">
        <f>F40+F38</f>
        <v>529.7</v>
      </c>
      <c r="G37" s="83">
        <f t="shared" si="0"/>
        <v>99.92454253914356</v>
      </c>
    </row>
    <row r="38" spans="1:7" ht="42" hidden="1">
      <c r="A38" s="5"/>
      <c r="B38" s="38" t="s">
        <v>184</v>
      </c>
      <c r="C38" s="85" t="s">
        <v>351</v>
      </c>
      <c r="D38" s="5"/>
      <c r="E38" s="78"/>
      <c r="F38" s="78"/>
      <c r="G38" s="83" t="e">
        <f t="shared" si="0"/>
        <v>#DIV/0!</v>
      </c>
    </row>
    <row r="39" spans="1:7" ht="42" hidden="1">
      <c r="A39" s="5"/>
      <c r="B39" s="20" t="s">
        <v>23</v>
      </c>
      <c r="C39" s="85" t="s">
        <v>351</v>
      </c>
      <c r="D39" s="5">
        <v>200</v>
      </c>
      <c r="E39" s="78"/>
      <c r="F39" s="82"/>
      <c r="G39" s="83" t="e">
        <f t="shared" si="0"/>
        <v>#DIV/0!</v>
      </c>
    </row>
    <row r="40" spans="1:7" ht="42">
      <c r="A40" s="5"/>
      <c r="B40" s="20" t="s">
        <v>23</v>
      </c>
      <c r="C40" s="85" t="s">
        <v>80</v>
      </c>
      <c r="D40" s="5">
        <v>200</v>
      </c>
      <c r="E40" s="78">
        <v>530.1</v>
      </c>
      <c r="F40" s="82">
        <v>529.7</v>
      </c>
      <c r="G40" s="83">
        <f t="shared" si="0"/>
        <v>99.92454253914356</v>
      </c>
    </row>
    <row r="41" spans="1:7" ht="14.25">
      <c r="A41" s="5"/>
      <c r="B41" s="20" t="s">
        <v>155</v>
      </c>
      <c r="C41" s="85" t="s">
        <v>156</v>
      </c>
      <c r="D41" s="5"/>
      <c r="E41" s="78">
        <f>E44+E43</f>
        <v>444.1</v>
      </c>
      <c r="F41" s="78">
        <f>F44+F43</f>
        <v>440</v>
      </c>
      <c r="G41" s="83">
        <f t="shared" si="0"/>
        <v>99.0767845079937</v>
      </c>
    </row>
    <row r="42" spans="1:7" ht="0" customHeight="1" hidden="1">
      <c r="A42" s="5"/>
      <c r="B42" s="38" t="s">
        <v>184</v>
      </c>
      <c r="C42" s="85" t="s">
        <v>352</v>
      </c>
      <c r="D42" s="5"/>
      <c r="E42" s="78"/>
      <c r="F42" s="78"/>
      <c r="G42" s="83" t="e">
        <f t="shared" si="0"/>
        <v>#DIV/0!</v>
      </c>
    </row>
    <row r="43" spans="1:7" ht="42" hidden="1">
      <c r="A43" s="5"/>
      <c r="B43" s="20" t="s">
        <v>23</v>
      </c>
      <c r="C43" s="85" t="s">
        <v>352</v>
      </c>
      <c r="D43" s="5">
        <v>200</v>
      </c>
      <c r="E43" s="78"/>
      <c r="F43" s="82"/>
      <c r="G43" s="83" t="e">
        <f t="shared" si="0"/>
        <v>#DIV/0!</v>
      </c>
    </row>
    <row r="44" spans="1:7" ht="42">
      <c r="A44" s="5"/>
      <c r="B44" s="20" t="s">
        <v>23</v>
      </c>
      <c r="C44" s="85" t="s">
        <v>156</v>
      </c>
      <c r="D44" s="5">
        <v>200</v>
      </c>
      <c r="E44" s="78">
        <v>444.1</v>
      </c>
      <c r="F44" s="82">
        <v>440</v>
      </c>
      <c r="G44" s="83">
        <f t="shared" si="0"/>
        <v>99.0767845079937</v>
      </c>
    </row>
    <row r="45" spans="1:7" ht="27.75">
      <c r="A45" s="5"/>
      <c r="B45" s="20" t="s">
        <v>157</v>
      </c>
      <c r="C45" s="85" t="s">
        <v>158</v>
      </c>
      <c r="D45" s="5"/>
      <c r="E45" s="78">
        <f>E46</f>
        <v>450</v>
      </c>
      <c r="F45" s="82">
        <f>F46</f>
        <v>448.4</v>
      </c>
      <c r="G45" s="83">
        <f t="shared" si="0"/>
        <v>99.64444444444443</v>
      </c>
    </row>
    <row r="46" spans="1:7" ht="42">
      <c r="A46" s="5"/>
      <c r="B46" s="20" t="s">
        <v>23</v>
      </c>
      <c r="C46" s="85" t="s">
        <v>158</v>
      </c>
      <c r="D46" s="5">
        <v>200</v>
      </c>
      <c r="E46" s="78">
        <v>450</v>
      </c>
      <c r="F46" s="82">
        <v>448.4</v>
      </c>
      <c r="G46" s="83">
        <f t="shared" si="0"/>
        <v>99.64444444444443</v>
      </c>
    </row>
    <row r="47" spans="1:7" ht="42">
      <c r="A47" s="5"/>
      <c r="B47" s="20" t="s">
        <v>159</v>
      </c>
      <c r="C47" s="85" t="s">
        <v>160</v>
      </c>
      <c r="D47" s="5"/>
      <c r="E47" s="78">
        <f>E48</f>
        <v>379.6</v>
      </c>
      <c r="F47" s="82">
        <f>F48</f>
        <v>379.6</v>
      </c>
      <c r="G47" s="83">
        <f t="shared" si="0"/>
        <v>100</v>
      </c>
    </row>
    <row r="48" spans="1:7" ht="42">
      <c r="A48" s="5"/>
      <c r="B48" s="20" t="s">
        <v>23</v>
      </c>
      <c r="C48" s="85" t="s">
        <v>160</v>
      </c>
      <c r="D48" s="5">
        <v>200</v>
      </c>
      <c r="E48" s="78">
        <v>379.6</v>
      </c>
      <c r="F48" s="82">
        <v>379.6</v>
      </c>
      <c r="G48" s="83">
        <f t="shared" si="0"/>
        <v>100</v>
      </c>
    </row>
    <row r="49" spans="1:7" ht="42">
      <c r="A49" s="5"/>
      <c r="B49" s="20" t="s">
        <v>209</v>
      </c>
      <c r="C49" s="85" t="s">
        <v>164</v>
      </c>
      <c r="D49" s="5"/>
      <c r="E49" s="78">
        <f>E50</f>
        <v>150</v>
      </c>
      <c r="F49" s="82">
        <f>F50</f>
        <v>150</v>
      </c>
      <c r="G49" s="83">
        <f t="shared" si="0"/>
        <v>100</v>
      </c>
    </row>
    <row r="50" spans="1:7" ht="56.25" customHeight="1">
      <c r="A50" s="31"/>
      <c r="B50" s="20" t="s">
        <v>23</v>
      </c>
      <c r="C50" s="85" t="s">
        <v>164</v>
      </c>
      <c r="D50" s="31">
        <v>200</v>
      </c>
      <c r="E50" s="80">
        <v>150</v>
      </c>
      <c r="F50" s="82">
        <v>150</v>
      </c>
      <c r="G50" s="83">
        <f t="shared" si="0"/>
        <v>100</v>
      </c>
    </row>
    <row r="51" spans="1:7" ht="27.75">
      <c r="A51" s="5"/>
      <c r="B51" s="20" t="s">
        <v>33</v>
      </c>
      <c r="C51" s="85" t="s">
        <v>166</v>
      </c>
      <c r="D51" s="5"/>
      <c r="E51" s="78">
        <f>E52</f>
        <v>1521.8</v>
      </c>
      <c r="F51" s="82">
        <v>149.9</v>
      </c>
      <c r="G51" s="83">
        <f t="shared" si="0"/>
        <v>9.850177421474571</v>
      </c>
    </row>
    <row r="52" spans="1:7" ht="42">
      <c r="A52" s="5"/>
      <c r="B52" s="20" t="s">
        <v>23</v>
      </c>
      <c r="C52" s="85" t="s">
        <v>166</v>
      </c>
      <c r="D52" s="5">
        <v>200</v>
      </c>
      <c r="E52" s="78">
        <v>1521.8</v>
      </c>
      <c r="F52" s="82">
        <v>1424.5</v>
      </c>
      <c r="G52" s="83">
        <f t="shared" si="0"/>
        <v>93.60625574977</v>
      </c>
    </row>
    <row r="53" spans="1:7" ht="27.75">
      <c r="A53" s="5"/>
      <c r="B53" s="174" t="s">
        <v>161</v>
      </c>
      <c r="C53" s="85" t="s">
        <v>377</v>
      </c>
      <c r="D53" s="5"/>
      <c r="E53" s="78">
        <f>E54+E55+E57</f>
        <v>386.2</v>
      </c>
      <c r="F53" s="78">
        <f>F54+F55+F57</f>
        <v>386.2</v>
      </c>
      <c r="G53" s="83">
        <f t="shared" si="0"/>
        <v>100</v>
      </c>
    </row>
    <row r="54" spans="1:7" ht="39" customHeight="1">
      <c r="A54" s="5"/>
      <c r="B54" s="20" t="s">
        <v>23</v>
      </c>
      <c r="C54" s="85" t="s">
        <v>377</v>
      </c>
      <c r="D54" s="5">
        <v>200</v>
      </c>
      <c r="E54" s="78">
        <v>386.2</v>
      </c>
      <c r="F54" s="82">
        <v>386.2</v>
      </c>
      <c r="G54" s="83">
        <f t="shared" si="0"/>
        <v>100</v>
      </c>
    </row>
    <row r="55" spans="1:7" ht="43.5" customHeight="1" hidden="1">
      <c r="A55" s="5"/>
      <c r="B55" s="35" t="s">
        <v>359</v>
      </c>
      <c r="C55" s="167" t="s">
        <v>353</v>
      </c>
      <c r="D55" s="5"/>
      <c r="E55" s="78"/>
      <c r="F55" s="78"/>
      <c r="G55" s="83" t="e">
        <f t="shared" si="0"/>
        <v>#DIV/0!</v>
      </c>
    </row>
    <row r="56" spans="1:7" ht="41.25" customHeight="1" hidden="1">
      <c r="A56" s="5"/>
      <c r="B56" s="20" t="s">
        <v>23</v>
      </c>
      <c r="C56" s="167" t="s">
        <v>353</v>
      </c>
      <c r="D56" s="5">
        <v>200</v>
      </c>
      <c r="E56" s="78"/>
      <c r="F56" s="82"/>
      <c r="G56" s="83" t="e">
        <f t="shared" si="0"/>
        <v>#DIV/0!</v>
      </c>
    </row>
    <row r="57" spans="1:7" ht="27" customHeight="1" hidden="1">
      <c r="A57" s="5"/>
      <c r="B57" s="35" t="s">
        <v>312</v>
      </c>
      <c r="C57" s="167" t="s">
        <v>313</v>
      </c>
      <c r="D57" s="5"/>
      <c r="E57" s="78"/>
      <c r="F57" s="82"/>
      <c r="G57" s="83"/>
    </row>
    <row r="58" spans="1:7" ht="43.5" customHeight="1" hidden="1">
      <c r="A58" s="5"/>
      <c r="B58" s="20" t="s">
        <v>23</v>
      </c>
      <c r="C58" s="167" t="s">
        <v>313</v>
      </c>
      <c r="D58" s="5">
        <v>200</v>
      </c>
      <c r="E58" s="78"/>
      <c r="F58" s="82"/>
      <c r="G58" s="83"/>
    </row>
    <row r="59" spans="1:7" ht="34.5" customHeight="1">
      <c r="A59" s="5"/>
      <c r="B59" s="155" t="s">
        <v>381</v>
      </c>
      <c r="C59" s="85" t="s">
        <v>378</v>
      </c>
      <c r="D59" s="5"/>
      <c r="E59" s="78">
        <f>E60</f>
        <v>12100</v>
      </c>
      <c r="F59" s="82">
        <f>F60</f>
        <v>11820.3</v>
      </c>
      <c r="G59" s="83">
        <f t="shared" si="0"/>
        <v>97.68842975206611</v>
      </c>
    </row>
    <row r="60" spans="1:7" ht="42" customHeight="1">
      <c r="A60" s="5"/>
      <c r="B60" s="20" t="s">
        <v>23</v>
      </c>
      <c r="C60" s="85" t="s">
        <v>378</v>
      </c>
      <c r="D60" s="5">
        <v>200</v>
      </c>
      <c r="E60" s="78">
        <v>12100</v>
      </c>
      <c r="F60" s="82">
        <v>11820.3</v>
      </c>
      <c r="G60" s="83">
        <f t="shared" si="0"/>
        <v>97.68842975206611</v>
      </c>
    </row>
    <row r="61" spans="1:7" ht="27.75" hidden="1">
      <c r="A61" s="5"/>
      <c r="B61" s="20" t="s">
        <v>167</v>
      </c>
      <c r="C61" s="85" t="s">
        <v>168</v>
      </c>
      <c r="D61" s="5"/>
      <c r="E61" s="78"/>
      <c r="F61" s="82"/>
      <c r="G61" s="83" t="e">
        <f t="shared" si="0"/>
        <v>#DIV/0!</v>
      </c>
    </row>
    <row r="62" spans="1:7" ht="27.75" hidden="1">
      <c r="A62" s="5"/>
      <c r="B62" s="20" t="s">
        <v>115</v>
      </c>
      <c r="C62" s="85" t="s">
        <v>168</v>
      </c>
      <c r="D62" s="5">
        <v>200</v>
      </c>
      <c r="E62" s="78"/>
      <c r="F62" s="82"/>
      <c r="G62" s="83" t="e">
        <f t="shared" si="0"/>
        <v>#DIV/0!</v>
      </c>
    </row>
    <row r="63" spans="1:7" ht="52.5" customHeight="1" hidden="1">
      <c r="A63" s="31">
        <v>10</v>
      </c>
      <c r="B63" s="31" t="s">
        <v>323</v>
      </c>
      <c r="C63" s="87" t="s">
        <v>76</v>
      </c>
      <c r="D63" s="31"/>
      <c r="E63" s="79"/>
      <c r="F63" s="79"/>
      <c r="G63" s="83" t="e">
        <f t="shared" si="0"/>
        <v>#DIV/0!</v>
      </c>
    </row>
    <row r="64" spans="1:7" ht="27.75" hidden="1">
      <c r="A64" s="5"/>
      <c r="B64" s="20" t="s">
        <v>22</v>
      </c>
      <c r="C64" s="85" t="s">
        <v>77</v>
      </c>
      <c r="D64" s="5"/>
      <c r="E64" s="78"/>
      <c r="F64" s="78"/>
      <c r="G64" s="83" t="e">
        <f t="shared" si="0"/>
        <v>#DIV/0!</v>
      </c>
    </row>
    <row r="65" spans="1:7" ht="84" hidden="1">
      <c r="A65" s="5"/>
      <c r="B65" s="20" t="s">
        <v>48</v>
      </c>
      <c r="C65" s="85" t="s">
        <v>77</v>
      </c>
      <c r="D65" s="5">
        <v>100</v>
      </c>
      <c r="E65" s="78"/>
      <c r="F65" s="78"/>
      <c r="G65" s="83" t="e">
        <f t="shared" si="0"/>
        <v>#DIV/0!</v>
      </c>
    </row>
    <row r="66" spans="1:7" ht="42" hidden="1">
      <c r="A66" s="5"/>
      <c r="B66" s="20" t="s">
        <v>23</v>
      </c>
      <c r="C66" s="85" t="s">
        <v>77</v>
      </c>
      <c r="D66" s="5">
        <v>200</v>
      </c>
      <c r="E66" s="78"/>
      <c r="F66" s="82"/>
      <c r="G66" s="83" t="e">
        <f t="shared" si="0"/>
        <v>#DIV/0!</v>
      </c>
    </row>
    <row r="67" spans="1:7" s="148" customFormat="1" ht="27.75">
      <c r="A67" s="154">
        <v>9</v>
      </c>
      <c r="B67" s="174" t="s">
        <v>406</v>
      </c>
      <c r="C67" s="156" t="s">
        <v>177</v>
      </c>
      <c r="D67" s="154"/>
      <c r="E67" s="157">
        <f>E68</f>
        <v>9262.3</v>
      </c>
      <c r="F67" s="157">
        <f>F68</f>
        <v>9262.3</v>
      </c>
      <c r="G67" s="157">
        <f t="shared" si="0"/>
        <v>100</v>
      </c>
    </row>
    <row r="68" spans="1:7" ht="27.75">
      <c r="A68" s="5"/>
      <c r="B68" s="20" t="s">
        <v>22</v>
      </c>
      <c r="C68" s="85" t="s">
        <v>210</v>
      </c>
      <c r="D68" s="5"/>
      <c r="E68" s="78">
        <f>E69+E76</f>
        <v>9262.3</v>
      </c>
      <c r="F68" s="78">
        <f>F69+F76</f>
        <v>9262.3</v>
      </c>
      <c r="G68" s="83">
        <f t="shared" si="0"/>
        <v>100</v>
      </c>
    </row>
    <row r="69" spans="1:7" ht="42">
      <c r="A69" s="5"/>
      <c r="B69" s="20" t="s">
        <v>179</v>
      </c>
      <c r="C69" s="85" t="s">
        <v>211</v>
      </c>
      <c r="D69" s="5"/>
      <c r="E69" s="78">
        <f>E70</f>
        <v>9262.3</v>
      </c>
      <c r="F69" s="82">
        <f>F70</f>
        <v>9262.3</v>
      </c>
      <c r="G69" s="83">
        <f t="shared" si="0"/>
        <v>100</v>
      </c>
    </row>
    <row r="70" spans="1:7" ht="42">
      <c r="A70" s="5"/>
      <c r="B70" s="20" t="s">
        <v>36</v>
      </c>
      <c r="C70" s="85" t="s">
        <v>212</v>
      </c>
      <c r="D70" s="5"/>
      <c r="E70" s="78">
        <f>E71</f>
        <v>9262.3</v>
      </c>
      <c r="F70" s="82">
        <f>F71</f>
        <v>9262.3</v>
      </c>
      <c r="G70" s="83">
        <f t="shared" si="0"/>
        <v>100</v>
      </c>
    </row>
    <row r="71" spans="1:7" ht="40.5" customHeight="1">
      <c r="A71" s="5"/>
      <c r="B71" s="10" t="s">
        <v>37</v>
      </c>
      <c r="C71" s="85" t="s">
        <v>212</v>
      </c>
      <c r="D71" s="5">
        <v>600</v>
      </c>
      <c r="E71" s="78">
        <v>9262.3</v>
      </c>
      <c r="F71" s="82">
        <v>9262.3</v>
      </c>
      <c r="G71" s="83">
        <f t="shared" si="0"/>
        <v>100</v>
      </c>
    </row>
    <row r="72" spans="1:7" ht="0" customHeight="1" hidden="1">
      <c r="A72" s="5"/>
      <c r="B72" s="20" t="s">
        <v>181</v>
      </c>
      <c r="C72" s="85" t="s">
        <v>182</v>
      </c>
      <c r="D72" s="5"/>
      <c r="E72" s="82"/>
      <c r="F72" s="82"/>
      <c r="G72" s="83" t="e">
        <f t="shared" si="0"/>
        <v>#DIV/0!</v>
      </c>
    </row>
    <row r="73" spans="1:7" ht="42" hidden="1">
      <c r="A73" s="5"/>
      <c r="B73" s="20" t="s">
        <v>181</v>
      </c>
      <c r="C73" s="85" t="s">
        <v>183</v>
      </c>
      <c r="D73" s="5"/>
      <c r="E73" s="82"/>
      <c r="F73" s="82"/>
      <c r="G73" s="83" t="e">
        <f t="shared" si="0"/>
        <v>#DIV/0!</v>
      </c>
    </row>
    <row r="74" spans="1:7" ht="42" hidden="1">
      <c r="A74" s="5"/>
      <c r="B74" s="10" t="s">
        <v>37</v>
      </c>
      <c r="C74" s="85" t="s">
        <v>183</v>
      </c>
      <c r="D74" s="5">
        <v>600</v>
      </c>
      <c r="E74" s="78"/>
      <c r="F74" s="82"/>
      <c r="G74" s="83" t="e">
        <f t="shared" si="0"/>
        <v>#DIV/0!</v>
      </c>
    </row>
    <row r="75" spans="1:7" ht="1.5" customHeight="1" hidden="1">
      <c r="A75" s="5"/>
      <c r="B75" s="38" t="s">
        <v>184</v>
      </c>
      <c r="C75" s="88" t="s">
        <v>185</v>
      </c>
      <c r="D75" s="5"/>
      <c r="E75" s="78"/>
      <c r="F75" s="78"/>
      <c r="G75" s="83" t="e">
        <f t="shared" si="0"/>
        <v>#DIV/0!</v>
      </c>
    </row>
    <row r="76" spans="1:7" ht="0.75" customHeight="1">
      <c r="A76" s="5"/>
      <c r="B76" s="38" t="s">
        <v>356</v>
      </c>
      <c r="C76" s="88" t="s">
        <v>355</v>
      </c>
      <c r="D76" s="5"/>
      <c r="E76" s="78"/>
      <c r="F76" s="78"/>
      <c r="G76" s="83" t="e">
        <f t="shared" si="0"/>
        <v>#DIV/0!</v>
      </c>
    </row>
    <row r="77" spans="1:7" ht="40.5" customHeight="1" hidden="1">
      <c r="A77" s="5"/>
      <c r="B77" s="35" t="s">
        <v>37</v>
      </c>
      <c r="C77" s="88" t="s">
        <v>355</v>
      </c>
      <c r="D77" s="5">
        <v>600</v>
      </c>
      <c r="E77" s="78"/>
      <c r="F77" s="82"/>
      <c r="G77" s="83" t="e">
        <f t="shared" si="0"/>
        <v>#DIV/0!</v>
      </c>
    </row>
    <row r="78" spans="1:7" ht="0" customHeight="1" hidden="1">
      <c r="A78" s="5"/>
      <c r="B78" s="20" t="s">
        <v>187</v>
      </c>
      <c r="C78" s="88" t="s">
        <v>188</v>
      </c>
      <c r="D78" s="5"/>
      <c r="E78" s="78"/>
      <c r="F78" s="82"/>
      <c r="G78" s="83" t="e">
        <f t="shared" si="0"/>
        <v>#DIV/0!</v>
      </c>
    </row>
    <row r="79" spans="1:7" ht="27" customHeight="1" hidden="1">
      <c r="A79" s="5"/>
      <c r="B79" s="38" t="s">
        <v>318</v>
      </c>
      <c r="C79" s="88" t="s">
        <v>319</v>
      </c>
      <c r="D79" s="5"/>
      <c r="E79" s="78"/>
      <c r="F79" s="82"/>
      <c r="G79" s="83" t="e">
        <f t="shared" si="0"/>
        <v>#DIV/0!</v>
      </c>
    </row>
    <row r="80" spans="1:7" ht="42" hidden="1">
      <c r="A80" s="5"/>
      <c r="B80" s="35" t="s">
        <v>37</v>
      </c>
      <c r="C80" s="88" t="s">
        <v>319</v>
      </c>
      <c r="D80" s="5">
        <v>600</v>
      </c>
      <c r="E80" s="78"/>
      <c r="F80" s="82"/>
      <c r="G80" s="83" t="e">
        <f aca="true" t="shared" si="1" ref="G80:G153">F80/E80*100</f>
        <v>#DIV/0!</v>
      </c>
    </row>
    <row r="81" spans="1:7" ht="55.5" hidden="1">
      <c r="A81" s="5"/>
      <c r="B81" s="35" t="s">
        <v>189</v>
      </c>
      <c r="C81" s="88" t="s">
        <v>188</v>
      </c>
      <c r="D81" s="5"/>
      <c r="E81" s="78"/>
      <c r="F81" s="82">
        <v>0</v>
      </c>
      <c r="G81" s="83" t="e">
        <f t="shared" si="1"/>
        <v>#DIV/0!</v>
      </c>
    </row>
    <row r="82" spans="1:7" ht="42" hidden="1">
      <c r="A82" s="5"/>
      <c r="B82" s="35" t="s">
        <v>37</v>
      </c>
      <c r="C82" s="88" t="s">
        <v>188</v>
      </c>
      <c r="D82" s="5">
        <v>600</v>
      </c>
      <c r="E82" s="78"/>
      <c r="F82" s="82">
        <v>0</v>
      </c>
      <c r="G82" s="83" t="e">
        <f t="shared" si="1"/>
        <v>#DIV/0!</v>
      </c>
    </row>
    <row r="83" spans="1:7" ht="55.5">
      <c r="A83" s="5">
        <v>10</v>
      </c>
      <c r="B83" s="20" t="s">
        <v>407</v>
      </c>
      <c r="C83" s="85" t="s">
        <v>191</v>
      </c>
      <c r="D83" s="5"/>
      <c r="E83" s="83">
        <f>E84+E86</f>
        <v>84.8</v>
      </c>
      <c r="F83" s="83">
        <f>F84+F86</f>
        <v>75.7</v>
      </c>
      <c r="G83" s="83">
        <f t="shared" si="1"/>
        <v>89.26886792452831</v>
      </c>
    </row>
    <row r="84" spans="1:7" ht="27.75">
      <c r="A84" s="5"/>
      <c r="B84" s="20" t="s">
        <v>22</v>
      </c>
      <c r="C84" s="85" t="s">
        <v>192</v>
      </c>
      <c r="D84" s="5"/>
      <c r="E84" s="82">
        <f>E85</f>
        <v>84.8</v>
      </c>
      <c r="F84" s="82">
        <f>F85</f>
        <v>75.7</v>
      </c>
      <c r="G84" s="83">
        <f t="shared" si="1"/>
        <v>89.26886792452831</v>
      </c>
    </row>
    <row r="85" spans="1:7" ht="42">
      <c r="A85" s="5"/>
      <c r="B85" s="20" t="s">
        <v>23</v>
      </c>
      <c r="C85" s="85" t="s">
        <v>192</v>
      </c>
      <c r="D85" s="5">
        <v>200</v>
      </c>
      <c r="E85" s="78">
        <v>84.8</v>
      </c>
      <c r="F85" s="82">
        <v>75.7</v>
      </c>
      <c r="G85" s="83">
        <f t="shared" si="1"/>
        <v>89.26886792452831</v>
      </c>
    </row>
    <row r="86" spans="1:7" ht="111.75" hidden="1">
      <c r="A86" s="5"/>
      <c r="B86" s="38" t="s">
        <v>320</v>
      </c>
      <c r="C86" s="167" t="s">
        <v>321</v>
      </c>
      <c r="D86" s="5"/>
      <c r="E86" s="78"/>
      <c r="F86" s="78"/>
      <c r="G86" s="83" t="e">
        <f t="shared" si="1"/>
        <v>#DIV/0!</v>
      </c>
    </row>
    <row r="87" spans="1:7" ht="42" hidden="1">
      <c r="A87" s="5"/>
      <c r="B87" s="20" t="s">
        <v>23</v>
      </c>
      <c r="C87" s="167" t="s">
        <v>321</v>
      </c>
      <c r="D87" s="5">
        <v>200</v>
      </c>
      <c r="E87" s="78"/>
      <c r="F87" s="82"/>
      <c r="G87" s="83" t="e">
        <f t="shared" si="1"/>
        <v>#DIV/0!</v>
      </c>
    </row>
    <row r="88" spans="1:7" ht="42">
      <c r="A88" s="5">
        <v>11</v>
      </c>
      <c r="B88" s="20" t="s">
        <v>394</v>
      </c>
      <c r="C88" s="85" t="s">
        <v>197</v>
      </c>
      <c r="D88" s="5"/>
      <c r="E88" s="77">
        <f>E89</f>
        <v>197</v>
      </c>
      <c r="F88" s="83">
        <f>F89</f>
        <v>197</v>
      </c>
      <c r="G88" s="83">
        <f t="shared" si="1"/>
        <v>100</v>
      </c>
    </row>
    <row r="89" spans="1:7" ht="39" customHeight="1">
      <c r="A89" s="31"/>
      <c r="B89" s="31" t="s">
        <v>22</v>
      </c>
      <c r="C89" s="85" t="s">
        <v>198</v>
      </c>
      <c r="D89" s="31"/>
      <c r="E89" s="78">
        <f>E90</f>
        <v>197</v>
      </c>
      <c r="F89" s="82">
        <f>F90</f>
        <v>197</v>
      </c>
      <c r="G89" s="83">
        <f t="shared" si="1"/>
        <v>100</v>
      </c>
    </row>
    <row r="90" spans="1:7" ht="27.75">
      <c r="A90" s="5"/>
      <c r="B90" s="20" t="s">
        <v>115</v>
      </c>
      <c r="C90" s="85" t="s">
        <v>198</v>
      </c>
      <c r="D90" s="5">
        <v>200</v>
      </c>
      <c r="E90" s="78">
        <v>197</v>
      </c>
      <c r="F90" s="82">
        <v>197</v>
      </c>
      <c r="G90" s="83">
        <f t="shared" si="1"/>
        <v>100</v>
      </c>
    </row>
    <row r="91" spans="1:7" ht="51.75" customHeight="1">
      <c r="A91" s="5">
        <v>12</v>
      </c>
      <c r="B91" s="20" t="s">
        <v>408</v>
      </c>
      <c r="C91" s="85" t="s">
        <v>201</v>
      </c>
      <c r="D91" s="5"/>
      <c r="E91" s="77">
        <f>E92</f>
        <v>135</v>
      </c>
      <c r="F91" s="77">
        <f>F92</f>
        <v>107.8</v>
      </c>
      <c r="G91" s="83">
        <f t="shared" si="1"/>
        <v>79.85185185185185</v>
      </c>
    </row>
    <row r="92" spans="1:7" ht="27.75">
      <c r="A92" s="5"/>
      <c r="B92" s="20" t="s">
        <v>22</v>
      </c>
      <c r="C92" s="85" t="s">
        <v>202</v>
      </c>
      <c r="D92" s="5"/>
      <c r="E92" s="78">
        <f>E93</f>
        <v>135</v>
      </c>
      <c r="F92" s="78">
        <f>F93</f>
        <v>107.8</v>
      </c>
      <c r="G92" s="83">
        <f t="shared" si="1"/>
        <v>79.85185185185185</v>
      </c>
    </row>
    <row r="93" spans="1:7" ht="42">
      <c r="A93" s="5"/>
      <c r="B93" s="20" t="s">
        <v>23</v>
      </c>
      <c r="C93" s="85" t="s">
        <v>202</v>
      </c>
      <c r="D93" s="5">
        <v>200</v>
      </c>
      <c r="E93" s="78">
        <v>135</v>
      </c>
      <c r="F93" s="82">
        <v>107.8</v>
      </c>
      <c r="G93" s="83">
        <f t="shared" si="1"/>
        <v>79.85185185185185</v>
      </c>
    </row>
    <row r="94" spans="1:7" ht="45.75" customHeight="1">
      <c r="A94" s="5">
        <v>13</v>
      </c>
      <c r="B94" s="38" t="s">
        <v>409</v>
      </c>
      <c r="C94" s="85" t="s">
        <v>169</v>
      </c>
      <c r="D94" s="5"/>
      <c r="E94" s="77">
        <f>E95</f>
        <v>20</v>
      </c>
      <c r="F94" s="83">
        <f>F95</f>
        <v>20</v>
      </c>
      <c r="G94" s="83">
        <f t="shared" si="1"/>
        <v>100</v>
      </c>
    </row>
    <row r="95" spans="1:7" ht="27.75">
      <c r="A95" s="5"/>
      <c r="B95" s="10" t="s">
        <v>22</v>
      </c>
      <c r="C95" s="85" t="s">
        <v>171</v>
      </c>
      <c r="D95" s="5"/>
      <c r="E95" s="78">
        <f>E96</f>
        <v>20</v>
      </c>
      <c r="F95" s="82">
        <f>F96</f>
        <v>20</v>
      </c>
      <c r="G95" s="83">
        <f t="shared" si="1"/>
        <v>100</v>
      </c>
    </row>
    <row r="96" spans="1:7" ht="25.5" customHeight="1">
      <c r="A96" s="5"/>
      <c r="B96" s="20" t="s">
        <v>23</v>
      </c>
      <c r="C96" s="85" t="s">
        <v>171</v>
      </c>
      <c r="D96" s="5">
        <v>200</v>
      </c>
      <c r="E96" s="78">
        <v>20</v>
      </c>
      <c r="F96" s="82">
        <v>20</v>
      </c>
      <c r="G96" s="83">
        <f t="shared" si="1"/>
        <v>100</v>
      </c>
    </row>
    <row r="97" spans="1:7" ht="55.5" hidden="1">
      <c r="A97" s="5">
        <v>16</v>
      </c>
      <c r="B97" s="38" t="s">
        <v>213</v>
      </c>
      <c r="C97" s="85" t="s">
        <v>128</v>
      </c>
      <c r="D97" s="5"/>
      <c r="E97" s="77">
        <f>E98</f>
        <v>0</v>
      </c>
      <c r="F97" s="83"/>
      <c r="G97" s="83" t="e">
        <f t="shared" si="1"/>
        <v>#DIV/0!</v>
      </c>
    </row>
    <row r="98" spans="1:7" ht="27.75" hidden="1">
      <c r="A98" s="5"/>
      <c r="B98" s="38" t="s">
        <v>22</v>
      </c>
      <c r="C98" s="85" t="s">
        <v>214</v>
      </c>
      <c r="D98" s="5"/>
      <c r="E98" s="78">
        <f>E99</f>
        <v>0</v>
      </c>
      <c r="F98" s="82"/>
      <c r="G98" s="83" t="e">
        <f t="shared" si="1"/>
        <v>#DIV/0!</v>
      </c>
    </row>
    <row r="99" spans="1:7" ht="27.75" hidden="1">
      <c r="A99" s="5"/>
      <c r="B99" s="38" t="s">
        <v>172</v>
      </c>
      <c r="C99" s="85" t="s">
        <v>129</v>
      </c>
      <c r="D99" s="5">
        <v>200</v>
      </c>
      <c r="E99" s="78"/>
      <c r="F99" s="82"/>
      <c r="G99" s="83" t="e">
        <f t="shared" si="1"/>
        <v>#DIV/0!</v>
      </c>
    </row>
    <row r="100" spans="1:7" s="171" customFormat="1" ht="55.5" hidden="1">
      <c r="A100" s="168">
        <v>17</v>
      </c>
      <c r="B100" s="172" t="s">
        <v>215</v>
      </c>
      <c r="C100" s="169" t="s">
        <v>169</v>
      </c>
      <c r="D100" s="168"/>
      <c r="E100" s="173"/>
      <c r="F100" s="170">
        <v>0</v>
      </c>
      <c r="G100" s="170" t="e">
        <f t="shared" si="1"/>
        <v>#DIV/0!</v>
      </c>
    </row>
    <row r="101" spans="1:7" ht="27.75" hidden="1">
      <c r="A101" s="5"/>
      <c r="B101" s="20" t="s">
        <v>115</v>
      </c>
      <c r="C101" s="85" t="s">
        <v>171</v>
      </c>
      <c r="D101" s="5">
        <v>200</v>
      </c>
      <c r="E101" s="78"/>
      <c r="F101" s="82">
        <v>0</v>
      </c>
      <c r="G101" s="83" t="e">
        <f t="shared" si="1"/>
        <v>#DIV/0!</v>
      </c>
    </row>
    <row r="102" spans="1:7" ht="27.75">
      <c r="A102" s="5">
        <v>14</v>
      </c>
      <c r="B102" s="20" t="s">
        <v>410</v>
      </c>
      <c r="C102" s="85" t="s">
        <v>145</v>
      </c>
      <c r="D102" s="5"/>
      <c r="E102" s="77">
        <f>E103</f>
        <v>9.9</v>
      </c>
      <c r="F102" s="83">
        <f>F103</f>
        <v>9.9</v>
      </c>
      <c r="G102" s="83">
        <f t="shared" si="1"/>
        <v>100</v>
      </c>
    </row>
    <row r="103" spans="1:7" ht="27.75">
      <c r="A103" s="5"/>
      <c r="B103" s="20" t="s">
        <v>22</v>
      </c>
      <c r="C103" s="85" t="s">
        <v>146</v>
      </c>
      <c r="D103" s="5"/>
      <c r="E103" s="78">
        <f>E104</f>
        <v>9.9</v>
      </c>
      <c r="F103" s="82">
        <f>F104</f>
        <v>9.9</v>
      </c>
      <c r="G103" s="83">
        <f t="shared" si="1"/>
        <v>100</v>
      </c>
    </row>
    <row r="104" spans="1:7" ht="42">
      <c r="A104" s="5"/>
      <c r="B104" s="20" t="s">
        <v>23</v>
      </c>
      <c r="C104" s="85" t="s">
        <v>146</v>
      </c>
      <c r="D104" s="5">
        <v>200</v>
      </c>
      <c r="E104" s="78">
        <v>9.9</v>
      </c>
      <c r="F104" s="82">
        <v>9.9</v>
      </c>
      <c r="G104" s="83">
        <f t="shared" si="1"/>
        <v>100</v>
      </c>
    </row>
    <row r="105" spans="1:7" ht="42">
      <c r="A105" s="5">
        <v>15</v>
      </c>
      <c r="B105" s="20" t="s">
        <v>411</v>
      </c>
      <c r="C105" s="85" t="s">
        <v>216</v>
      </c>
      <c r="D105" s="5"/>
      <c r="E105" s="77">
        <f>E106</f>
        <v>1140.7</v>
      </c>
      <c r="F105" s="83">
        <f>F106</f>
        <v>1140.6</v>
      </c>
      <c r="G105" s="83">
        <f t="shared" si="1"/>
        <v>99.9912334531428</v>
      </c>
    </row>
    <row r="106" spans="1:7" ht="27.75">
      <c r="A106" s="5"/>
      <c r="B106" s="20" t="s">
        <v>22</v>
      </c>
      <c r="C106" s="85" t="s">
        <v>148</v>
      </c>
      <c r="D106" s="5"/>
      <c r="E106" s="78">
        <f>E107</f>
        <v>1140.7</v>
      </c>
      <c r="F106" s="82">
        <f>F107</f>
        <v>1140.6</v>
      </c>
      <c r="G106" s="83">
        <f t="shared" si="1"/>
        <v>99.9912334531428</v>
      </c>
    </row>
    <row r="107" spans="1:7" ht="40.5" customHeight="1">
      <c r="A107" s="5"/>
      <c r="B107" s="20" t="s">
        <v>23</v>
      </c>
      <c r="C107" s="85" t="s">
        <v>148</v>
      </c>
      <c r="D107" s="5">
        <v>200</v>
      </c>
      <c r="E107" s="78">
        <v>1140.7</v>
      </c>
      <c r="F107" s="82">
        <v>1140.6</v>
      </c>
      <c r="G107" s="83">
        <f t="shared" si="1"/>
        <v>99.9912334531428</v>
      </c>
    </row>
    <row r="108" spans="1:7" ht="51" customHeight="1">
      <c r="A108" s="5">
        <v>16</v>
      </c>
      <c r="B108" s="20" t="s">
        <v>391</v>
      </c>
      <c r="C108" s="85" t="s">
        <v>217</v>
      </c>
      <c r="D108" s="5"/>
      <c r="E108" s="83">
        <f>E109</f>
        <v>370</v>
      </c>
      <c r="F108" s="83">
        <f>F109</f>
        <v>370</v>
      </c>
      <c r="G108" s="83">
        <f t="shared" si="1"/>
        <v>100</v>
      </c>
    </row>
    <row r="109" spans="1:7" ht="34.5" customHeight="1">
      <c r="A109" s="5"/>
      <c r="B109" s="20" t="s">
        <v>22</v>
      </c>
      <c r="C109" s="85" t="s">
        <v>149</v>
      </c>
      <c r="D109" s="5"/>
      <c r="E109" s="82">
        <f>E110</f>
        <v>370</v>
      </c>
      <c r="F109" s="82">
        <f>F110</f>
        <v>370</v>
      </c>
      <c r="G109" s="83">
        <f t="shared" si="1"/>
        <v>100</v>
      </c>
    </row>
    <row r="110" spans="1:7" ht="42.75" customHeight="1">
      <c r="A110" s="5"/>
      <c r="B110" s="20" t="s">
        <v>115</v>
      </c>
      <c r="C110" s="85" t="s">
        <v>149</v>
      </c>
      <c r="D110" s="5">
        <v>200</v>
      </c>
      <c r="E110" s="78">
        <v>370</v>
      </c>
      <c r="F110" s="82">
        <v>370</v>
      </c>
      <c r="G110" s="83">
        <f t="shared" si="1"/>
        <v>100</v>
      </c>
    </row>
    <row r="111" spans="1:7" s="148" customFormat="1" ht="42">
      <c r="A111" s="154">
        <v>17</v>
      </c>
      <c r="B111" s="155" t="s">
        <v>218</v>
      </c>
      <c r="C111" s="156" t="s">
        <v>44</v>
      </c>
      <c r="D111" s="154"/>
      <c r="E111" s="157">
        <f>E112+E118+E145+E115</f>
        <v>13021.8</v>
      </c>
      <c r="F111" s="157">
        <f>F112+F118+F145+F115</f>
        <v>12146.4</v>
      </c>
      <c r="G111" s="157">
        <f t="shared" si="1"/>
        <v>93.27742708381331</v>
      </c>
    </row>
    <row r="112" spans="1:7" ht="27.75">
      <c r="A112" s="5"/>
      <c r="B112" s="20" t="s">
        <v>219</v>
      </c>
      <c r="C112" s="85" t="s">
        <v>45</v>
      </c>
      <c r="D112" s="5"/>
      <c r="E112" s="77">
        <f>E113</f>
        <v>900.2</v>
      </c>
      <c r="F112" s="77">
        <f>F113</f>
        <v>899.8</v>
      </c>
      <c r="G112" s="83">
        <f t="shared" si="1"/>
        <v>99.95556542990445</v>
      </c>
    </row>
    <row r="113" spans="1:7" ht="27.75">
      <c r="A113" s="5"/>
      <c r="B113" s="17" t="s">
        <v>46</v>
      </c>
      <c r="C113" s="85" t="s">
        <v>47</v>
      </c>
      <c r="D113" s="5"/>
      <c r="E113" s="78">
        <f>E114</f>
        <v>900.2</v>
      </c>
      <c r="F113" s="78">
        <f>F114</f>
        <v>899.8</v>
      </c>
      <c r="G113" s="83">
        <f t="shared" si="1"/>
        <v>99.95556542990445</v>
      </c>
    </row>
    <row r="114" spans="1:7" ht="94.5" customHeight="1">
      <c r="A114" s="5"/>
      <c r="B114" s="20" t="s">
        <v>48</v>
      </c>
      <c r="C114" s="85" t="s">
        <v>47</v>
      </c>
      <c r="D114" s="5">
        <v>100</v>
      </c>
      <c r="E114" s="78">
        <v>900.2</v>
      </c>
      <c r="F114" s="82">
        <v>899.8</v>
      </c>
      <c r="G114" s="83">
        <f t="shared" si="1"/>
        <v>99.95556542990445</v>
      </c>
    </row>
    <row r="115" spans="1:7" ht="54" customHeight="1">
      <c r="A115" s="5"/>
      <c r="B115" s="201" t="s">
        <v>380</v>
      </c>
      <c r="C115" s="156" t="s">
        <v>415</v>
      </c>
      <c r="D115" s="5"/>
      <c r="E115" s="83">
        <f>E116</f>
        <v>740.4</v>
      </c>
      <c r="F115" s="83">
        <f>F116</f>
        <v>0</v>
      </c>
      <c r="G115" s="83">
        <f t="shared" si="1"/>
        <v>0</v>
      </c>
    </row>
    <row r="116" spans="1:7" ht="37.5" customHeight="1">
      <c r="A116" s="5"/>
      <c r="B116" s="201" t="s">
        <v>413</v>
      </c>
      <c r="C116" s="85" t="s">
        <v>416</v>
      </c>
      <c r="D116" s="5"/>
      <c r="E116" s="82">
        <f>E117</f>
        <v>740.4</v>
      </c>
      <c r="F116" s="82">
        <f>F117</f>
        <v>0</v>
      </c>
      <c r="G116" s="83">
        <f t="shared" si="1"/>
        <v>0</v>
      </c>
    </row>
    <row r="117" spans="1:7" ht="30" customHeight="1">
      <c r="A117" s="5"/>
      <c r="B117" s="201" t="s">
        <v>414</v>
      </c>
      <c r="C117" s="85" t="s">
        <v>416</v>
      </c>
      <c r="D117" s="5">
        <v>800</v>
      </c>
      <c r="E117" s="78">
        <v>740.4</v>
      </c>
      <c r="F117" s="82">
        <v>0</v>
      </c>
      <c r="G117" s="83">
        <f t="shared" si="1"/>
        <v>0</v>
      </c>
    </row>
    <row r="118" spans="1:7" s="148" customFormat="1" ht="48" customHeight="1">
      <c r="A118" s="154"/>
      <c r="B118" s="155" t="s">
        <v>49</v>
      </c>
      <c r="C118" s="156" t="s">
        <v>112</v>
      </c>
      <c r="D118" s="154"/>
      <c r="E118" s="157">
        <f>E119+E124+E130+E133+E140-0.1+E127+E138</f>
        <v>11135.9</v>
      </c>
      <c r="F118" s="157">
        <f>F119+F124+F130+F133+F140+F127+F138</f>
        <v>11001.300000000001</v>
      </c>
      <c r="G118" s="157">
        <f t="shared" si="1"/>
        <v>98.79129661724694</v>
      </c>
    </row>
    <row r="119" spans="1:7" ht="42">
      <c r="A119" s="5"/>
      <c r="B119" s="20" t="s">
        <v>49</v>
      </c>
      <c r="C119" s="85" t="s">
        <v>113</v>
      </c>
      <c r="D119" s="5"/>
      <c r="E119" s="77">
        <f>E120</f>
        <v>4664.400000000001</v>
      </c>
      <c r="F119" s="83">
        <f>F120</f>
        <v>4646.6</v>
      </c>
      <c r="G119" s="83">
        <f t="shared" si="1"/>
        <v>99.61838607323557</v>
      </c>
    </row>
    <row r="120" spans="1:7" ht="27.75">
      <c r="A120" s="5"/>
      <c r="B120" s="17" t="s">
        <v>46</v>
      </c>
      <c r="C120" s="85" t="s">
        <v>114</v>
      </c>
      <c r="D120" s="5"/>
      <c r="E120" s="81">
        <f>E121+E122+E123</f>
        <v>4664.400000000001</v>
      </c>
      <c r="F120" s="81">
        <f>F121+F122+F123</f>
        <v>4646.6</v>
      </c>
      <c r="G120" s="83">
        <f>F120/E120*100</f>
        <v>99.61838607323557</v>
      </c>
    </row>
    <row r="121" spans="1:7" ht="84">
      <c r="A121" s="5"/>
      <c r="B121" s="20" t="s">
        <v>48</v>
      </c>
      <c r="C121" s="85" t="s">
        <v>114</v>
      </c>
      <c r="D121" s="5">
        <v>100</v>
      </c>
      <c r="E121" s="78">
        <v>4465</v>
      </c>
      <c r="F121" s="82">
        <v>4447.2</v>
      </c>
      <c r="G121" s="83">
        <f t="shared" si="1"/>
        <v>99.6013437849944</v>
      </c>
    </row>
    <row r="122" spans="1:7" ht="42">
      <c r="A122" s="5"/>
      <c r="B122" s="20" t="s">
        <v>23</v>
      </c>
      <c r="C122" s="85" t="s">
        <v>114</v>
      </c>
      <c r="D122" s="5">
        <v>200</v>
      </c>
      <c r="E122" s="78">
        <v>172.1</v>
      </c>
      <c r="F122" s="82">
        <v>172.1</v>
      </c>
      <c r="G122" s="83">
        <f>F122/E122*100</f>
        <v>100</v>
      </c>
    </row>
    <row r="123" spans="1:7" ht="14.25">
      <c r="A123" s="5"/>
      <c r="B123" s="17" t="s">
        <v>50</v>
      </c>
      <c r="C123" s="85" t="s">
        <v>114</v>
      </c>
      <c r="D123" s="5">
        <v>800</v>
      </c>
      <c r="E123" s="78">
        <v>27.3</v>
      </c>
      <c r="F123" s="81">
        <v>27.3</v>
      </c>
      <c r="G123" s="83">
        <f t="shared" si="1"/>
        <v>100</v>
      </c>
    </row>
    <row r="124" spans="1:7" ht="27.75">
      <c r="A124" s="5"/>
      <c r="B124" s="20" t="s">
        <v>51</v>
      </c>
      <c r="C124" s="85" t="s">
        <v>117</v>
      </c>
      <c r="D124" s="5"/>
      <c r="E124" s="77">
        <v>3.8</v>
      </c>
      <c r="F124" s="83">
        <f>F125</f>
        <v>3.8</v>
      </c>
      <c r="G124" s="83">
        <f t="shared" si="1"/>
        <v>100</v>
      </c>
    </row>
    <row r="125" spans="1:7" ht="78" customHeight="1">
      <c r="A125" s="5"/>
      <c r="B125" s="20" t="s">
        <v>220</v>
      </c>
      <c r="C125" s="86" t="s">
        <v>119</v>
      </c>
      <c r="D125" s="5"/>
      <c r="E125" s="78">
        <v>3.8</v>
      </c>
      <c r="F125" s="82">
        <f>F126</f>
        <v>3.8</v>
      </c>
      <c r="G125" s="83">
        <f t="shared" si="1"/>
        <v>100</v>
      </c>
    </row>
    <row r="126" spans="1:7" ht="41.25" customHeight="1">
      <c r="A126" s="5"/>
      <c r="B126" s="20" t="s">
        <v>23</v>
      </c>
      <c r="C126" s="86" t="s">
        <v>119</v>
      </c>
      <c r="D126" s="5">
        <v>200</v>
      </c>
      <c r="E126" s="78">
        <v>3.8</v>
      </c>
      <c r="F126" s="82">
        <v>3.8</v>
      </c>
      <c r="G126" s="83">
        <f t="shared" si="1"/>
        <v>100</v>
      </c>
    </row>
    <row r="127" spans="1:7" ht="42" hidden="1">
      <c r="A127" s="5"/>
      <c r="B127" s="38" t="s">
        <v>49</v>
      </c>
      <c r="C127" s="175" t="s">
        <v>301</v>
      </c>
      <c r="D127" s="5"/>
      <c r="E127" s="78"/>
      <c r="F127" s="82"/>
      <c r="G127" s="83" t="e">
        <f t="shared" si="1"/>
        <v>#DIV/0!</v>
      </c>
    </row>
    <row r="128" spans="1:7" ht="55.5" hidden="1">
      <c r="A128" s="5"/>
      <c r="B128" s="38" t="s">
        <v>302</v>
      </c>
      <c r="C128" s="175" t="s">
        <v>301</v>
      </c>
      <c r="D128" s="5"/>
      <c r="E128" s="78"/>
      <c r="F128" s="82"/>
      <c r="G128" s="83" t="e">
        <f t="shared" si="1"/>
        <v>#DIV/0!</v>
      </c>
    </row>
    <row r="129" spans="1:7" ht="14.25" hidden="1">
      <c r="A129" s="5"/>
      <c r="B129" s="38" t="s">
        <v>50</v>
      </c>
      <c r="C129" s="175" t="s">
        <v>303</v>
      </c>
      <c r="D129" s="5">
        <v>800</v>
      </c>
      <c r="E129" s="78"/>
      <c r="F129" s="82"/>
      <c r="G129" s="83" t="e">
        <f t="shared" si="1"/>
        <v>#DIV/0!</v>
      </c>
    </row>
    <row r="130" spans="1:7" ht="42">
      <c r="A130" s="5"/>
      <c r="B130" s="20" t="s">
        <v>221</v>
      </c>
      <c r="C130" s="85" t="s">
        <v>123</v>
      </c>
      <c r="D130" s="5"/>
      <c r="E130" s="77">
        <f>E131</f>
        <v>1</v>
      </c>
      <c r="F130" s="83">
        <v>0</v>
      </c>
      <c r="G130" s="83">
        <f t="shared" si="1"/>
        <v>0</v>
      </c>
    </row>
    <row r="131" spans="1:7" ht="27.75">
      <c r="A131" s="5"/>
      <c r="B131" s="17" t="s">
        <v>124</v>
      </c>
      <c r="C131" s="86" t="s">
        <v>125</v>
      </c>
      <c r="D131" s="5"/>
      <c r="E131" s="78">
        <f>E132</f>
        <v>1</v>
      </c>
      <c r="F131" s="82">
        <v>0</v>
      </c>
      <c r="G131" s="83">
        <f t="shared" si="1"/>
        <v>0</v>
      </c>
    </row>
    <row r="132" spans="1:7" ht="14.25">
      <c r="A132" s="5"/>
      <c r="B132" s="17" t="s">
        <v>50</v>
      </c>
      <c r="C132" s="86" t="s">
        <v>125</v>
      </c>
      <c r="D132" s="5">
        <v>800</v>
      </c>
      <c r="E132" s="78">
        <v>1</v>
      </c>
      <c r="F132" s="82">
        <v>0</v>
      </c>
      <c r="G132" s="83">
        <f t="shared" si="1"/>
        <v>0</v>
      </c>
    </row>
    <row r="133" spans="1:7" ht="27.75">
      <c r="A133" s="5"/>
      <c r="B133" s="17" t="s">
        <v>222</v>
      </c>
      <c r="C133" s="86" t="s">
        <v>132</v>
      </c>
      <c r="D133" s="5"/>
      <c r="E133" s="77">
        <f>E134</f>
        <v>1943.8000000000002</v>
      </c>
      <c r="F133" s="83">
        <f>F134</f>
        <v>1943.8000000000002</v>
      </c>
      <c r="G133" s="83">
        <f t="shared" si="1"/>
        <v>100</v>
      </c>
    </row>
    <row r="134" spans="1:7" ht="42">
      <c r="A134" s="5"/>
      <c r="B134" s="17" t="s">
        <v>226</v>
      </c>
      <c r="C134" s="85" t="s">
        <v>134</v>
      </c>
      <c r="D134" s="5"/>
      <c r="E134" s="82">
        <f>E135+E136+E137</f>
        <v>1943.8000000000002</v>
      </c>
      <c r="F134" s="82">
        <f>F135+F136+F137</f>
        <v>1943.8000000000002</v>
      </c>
      <c r="G134" s="83">
        <f t="shared" si="1"/>
        <v>100</v>
      </c>
    </row>
    <row r="135" spans="1:7" ht="95.25" customHeight="1">
      <c r="A135" s="5"/>
      <c r="B135" s="20" t="s">
        <v>48</v>
      </c>
      <c r="C135" s="85" t="s">
        <v>134</v>
      </c>
      <c r="D135" s="5">
        <v>100</v>
      </c>
      <c r="E135" s="78">
        <v>1917.9</v>
      </c>
      <c r="F135" s="82">
        <v>1917.9</v>
      </c>
      <c r="G135" s="83">
        <f t="shared" si="1"/>
        <v>100</v>
      </c>
    </row>
    <row r="136" spans="1:7" ht="41.25" customHeight="1">
      <c r="A136" s="5"/>
      <c r="B136" s="20" t="s">
        <v>23</v>
      </c>
      <c r="C136" s="85" t="s">
        <v>134</v>
      </c>
      <c r="D136" s="5">
        <v>200</v>
      </c>
      <c r="E136" s="78">
        <v>25.9</v>
      </c>
      <c r="F136" s="82">
        <v>25.9</v>
      </c>
      <c r="G136" s="83">
        <f t="shared" si="1"/>
        <v>100</v>
      </c>
    </row>
    <row r="137" spans="1:7" ht="13.5" customHeight="1" hidden="1">
      <c r="A137" s="5"/>
      <c r="B137" s="17" t="s">
        <v>50</v>
      </c>
      <c r="C137" s="85" t="s">
        <v>134</v>
      </c>
      <c r="D137" s="5">
        <v>800</v>
      </c>
      <c r="E137" s="78">
        <v>0</v>
      </c>
      <c r="F137" s="81">
        <v>0</v>
      </c>
      <c r="G137" s="83" t="e">
        <f t="shared" si="1"/>
        <v>#DIV/0!</v>
      </c>
    </row>
    <row r="138" spans="1:7" ht="14.25" hidden="1">
      <c r="A138" s="5"/>
      <c r="B138" s="38" t="s">
        <v>63</v>
      </c>
      <c r="C138" s="167" t="s">
        <v>305</v>
      </c>
      <c r="D138" s="5"/>
      <c r="E138" s="78"/>
      <c r="F138" s="78"/>
      <c r="G138" s="83" t="e">
        <f t="shared" si="1"/>
        <v>#DIV/0!</v>
      </c>
    </row>
    <row r="139" spans="1:7" ht="14.25" hidden="1">
      <c r="A139" s="5"/>
      <c r="B139" s="38" t="s">
        <v>306</v>
      </c>
      <c r="C139" s="167" t="s">
        <v>305</v>
      </c>
      <c r="D139" s="5">
        <v>800</v>
      </c>
      <c r="E139" s="78"/>
      <c r="F139" s="81"/>
      <c r="G139" s="83" t="e">
        <f t="shared" si="1"/>
        <v>#DIV/0!</v>
      </c>
    </row>
    <row r="140" spans="1:7" ht="27.75">
      <c r="A140" s="5"/>
      <c r="B140" s="20" t="s">
        <v>135</v>
      </c>
      <c r="C140" s="85" t="s">
        <v>136</v>
      </c>
      <c r="D140" s="5"/>
      <c r="E140" s="77">
        <f>E141</f>
        <v>4523</v>
      </c>
      <c r="F140" s="83">
        <f>F141</f>
        <v>4407.1</v>
      </c>
      <c r="G140" s="83">
        <f t="shared" si="1"/>
        <v>97.43754145478665</v>
      </c>
    </row>
    <row r="141" spans="1:7" ht="55.5">
      <c r="A141" s="5"/>
      <c r="B141" s="17" t="s">
        <v>137</v>
      </c>
      <c r="C141" s="85" t="s">
        <v>138</v>
      </c>
      <c r="D141" s="5"/>
      <c r="E141" s="78">
        <f>E142+E143+E144</f>
        <v>4523</v>
      </c>
      <c r="F141" s="78">
        <f>F142+F143+F144</f>
        <v>4407.1</v>
      </c>
      <c r="G141" s="83">
        <f t="shared" si="1"/>
        <v>97.43754145478665</v>
      </c>
    </row>
    <row r="142" spans="1:7" ht="84">
      <c r="A142" s="5"/>
      <c r="B142" s="20" t="s">
        <v>48</v>
      </c>
      <c r="C142" s="85" t="s">
        <v>138</v>
      </c>
      <c r="D142" s="5">
        <v>100</v>
      </c>
      <c r="E142" s="78">
        <v>2866.7</v>
      </c>
      <c r="F142" s="82">
        <v>2865.3</v>
      </c>
      <c r="G142" s="83">
        <f t="shared" si="1"/>
        <v>99.95116335856561</v>
      </c>
    </row>
    <row r="143" spans="1:7" ht="42">
      <c r="A143" s="5"/>
      <c r="B143" s="20" t="s">
        <v>23</v>
      </c>
      <c r="C143" s="85" t="s">
        <v>138</v>
      </c>
      <c r="D143" s="5">
        <v>200</v>
      </c>
      <c r="E143" s="78">
        <v>1520.4</v>
      </c>
      <c r="F143" s="81">
        <v>1405.9</v>
      </c>
      <c r="G143" s="83">
        <f t="shared" si="1"/>
        <v>92.46908708234675</v>
      </c>
    </row>
    <row r="144" spans="1:7" ht="14.25">
      <c r="A144" s="5"/>
      <c r="B144" s="17" t="s">
        <v>50</v>
      </c>
      <c r="C144" s="85" t="s">
        <v>138</v>
      </c>
      <c r="D144" s="5">
        <v>800</v>
      </c>
      <c r="E144" s="78">
        <v>135.9</v>
      </c>
      <c r="F144" s="81">
        <v>135.9</v>
      </c>
      <c r="G144" s="83">
        <f t="shared" si="1"/>
        <v>100</v>
      </c>
    </row>
    <row r="145" spans="1:9" ht="27.75">
      <c r="A145" s="5"/>
      <c r="B145" s="20" t="s">
        <v>223</v>
      </c>
      <c r="C145" s="86" t="s">
        <v>56</v>
      </c>
      <c r="D145" s="5"/>
      <c r="E145" s="77">
        <f>E146</f>
        <v>245.3</v>
      </c>
      <c r="F145" s="83">
        <f>F146</f>
        <v>245.3</v>
      </c>
      <c r="G145" s="83">
        <f t="shared" si="1"/>
        <v>100</v>
      </c>
      <c r="I145" s="84"/>
    </row>
    <row r="146" spans="1:7" ht="42">
      <c r="A146" s="5"/>
      <c r="B146" s="20" t="s">
        <v>55</v>
      </c>
      <c r="C146" s="86" t="s">
        <v>57</v>
      </c>
      <c r="D146" s="5"/>
      <c r="E146" s="78">
        <f>E147</f>
        <v>245.3</v>
      </c>
      <c r="F146" s="82">
        <f>F147</f>
        <v>245.3</v>
      </c>
      <c r="G146" s="83">
        <f t="shared" si="1"/>
        <v>100</v>
      </c>
    </row>
    <row r="147" spans="1:7" ht="84">
      <c r="A147" s="5"/>
      <c r="B147" s="20" t="s">
        <v>48</v>
      </c>
      <c r="C147" s="86" t="s">
        <v>57</v>
      </c>
      <c r="D147" s="5">
        <v>100</v>
      </c>
      <c r="E147" s="78">
        <v>245.3</v>
      </c>
      <c r="F147" s="82">
        <v>245.3</v>
      </c>
      <c r="G147" s="83">
        <f t="shared" si="1"/>
        <v>100</v>
      </c>
    </row>
    <row r="148" spans="1:7" ht="55.5">
      <c r="A148" s="5">
        <v>18</v>
      </c>
      <c r="B148" s="20" t="s">
        <v>59</v>
      </c>
      <c r="C148" s="85" t="s">
        <v>58</v>
      </c>
      <c r="D148" s="5"/>
      <c r="E148" s="77">
        <f>E149</f>
        <v>176.8</v>
      </c>
      <c r="F148" s="83">
        <f>F149</f>
        <v>176.8</v>
      </c>
      <c r="G148" s="83">
        <f t="shared" si="1"/>
        <v>100</v>
      </c>
    </row>
    <row r="149" spans="1:7" ht="27.75">
      <c r="A149" s="5"/>
      <c r="B149" s="20" t="s">
        <v>46</v>
      </c>
      <c r="C149" s="85" t="s">
        <v>121</v>
      </c>
      <c r="D149" s="5"/>
      <c r="E149" s="78">
        <f>E150</f>
        <v>176.8</v>
      </c>
      <c r="F149" s="82">
        <f>F150</f>
        <v>176.8</v>
      </c>
      <c r="G149" s="83">
        <f t="shared" si="1"/>
        <v>100</v>
      </c>
    </row>
    <row r="150" spans="1:7" ht="14.25">
      <c r="A150" s="5"/>
      <c r="B150" s="20" t="s">
        <v>60</v>
      </c>
      <c r="C150" s="85" t="s">
        <v>121</v>
      </c>
      <c r="D150" s="5">
        <v>500</v>
      </c>
      <c r="E150" s="78">
        <v>176.8</v>
      </c>
      <c r="F150" s="82">
        <v>176.8</v>
      </c>
      <c r="G150" s="83">
        <f t="shared" si="1"/>
        <v>100</v>
      </c>
    </row>
    <row r="151" spans="1:7" ht="42">
      <c r="A151" s="5">
        <v>19</v>
      </c>
      <c r="B151" s="20" t="s">
        <v>193</v>
      </c>
      <c r="C151" s="85" t="s">
        <v>195</v>
      </c>
      <c r="D151" s="5"/>
      <c r="E151" s="77">
        <f>E152</f>
        <v>185.2</v>
      </c>
      <c r="F151" s="83">
        <f>F152</f>
        <v>185.2</v>
      </c>
      <c r="G151" s="83">
        <f t="shared" si="1"/>
        <v>100</v>
      </c>
    </row>
    <row r="152" spans="1:7" ht="27.75">
      <c r="A152" s="5"/>
      <c r="B152" s="20" t="s">
        <v>224</v>
      </c>
      <c r="C152" s="85" t="s">
        <v>195</v>
      </c>
      <c r="D152" s="5"/>
      <c r="E152" s="78">
        <f>E153</f>
        <v>185.2</v>
      </c>
      <c r="F152" s="82">
        <f>F153</f>
        <v>185.2</v>
      </c>
      <c r="G152" s="83">
        <f t="shared" si="1"/>
        <v>100</v>
      </c>
    </row>
    <row r="153" spans="1:7" ht="27.75">
      <c r="A153" s="5"/>
      <c r="B153" s="20" t="s">
        <v>41</v>
      </c>
      <c r="C153" s="85" t="s">
        <v>195</v>
      </c>
      <c r="D153" s="5">
        <v>300</v>
      </c>
      <c r="E153" s="78">
        <v>185.2</v>
      </c>
      <c r="F153" s="82">
        <v>185.2</v>
      </c>
      <c r="G153" s="83">
        <f t="shared" si="1"/>
        <v>100</v>
      </c>
    </row>
    <row r="154" spans="1:7" ht="14.25">
      <c r="A154" s="5">
        <v>20</v>
      </c>
      <c r="B154" s="20" t="s">
        <v>52</v>
      </c>
      <c r="C154" s="85" t="s">
        <v>225</v>
      </c>
      <c r="D154" s="5"/>
      <c r="E154" s="77">
        <f>E155</f>
        <v>394.6</v>
      </c>
      <c r="F154" s="83">
        <f>F155</f>
        <v>394.6</v>
      </c>
      <c r="G154" s="83">
        <f aca="true" t="shared" si="2" ref="G154:G159">F154/E154*100</f>
        <v>100</v>
      </c>
    </row>
    <row r="155" spans="1:7" ht="27.75">
      <c r="A155" s="5"/>
      <c r="B155" s="20" t="s">
        <v>53</v>
      </c>
      <c r="C155" s="85" t="s">
        <v>205</v>
      </c>
      <c r="D155" s="5"/>
      <c r="E155" s="78">
        <f>E156</f>
        <v>394.6</v>
      </c>
      <c r="F155" s="82">
        <f>F156</f>
        <v>394.6</v>
      </c>
      <c r="G155" s="83">
        <f t="shared" si="2"/>
        <v>100</v>
      </c>
    </row>
    <row r="156" spans="1:7" ht="27" customHeight="1">
      <c r="A156" s="5"/>
      <c r="B156" s="20" t="s">
        <v>54</v>
      </c>
      <c r="C156" s="85" t="s">
        <v>205</v>
      </c>
      <c r="D156" s="5">
        <v>700</v>
      </c>
      <c r="E156" s="78">
        <v>394.6</v>
      </c>
      <c r="F156" s="82">
        <v>394.6</v>
      </c>
      <c r="G156" s="83">
        <f t="shared" si="2"/>
        <v>100</v>
      </c>
    </row>
    <row r="157" spans="1:7" ht="1.5" customHeight="1" hidden="1">
      <c r="A157" s="5">
        <v>25</v>
      </c>
      <c r="B157" s="19" t="s">
        <v>139</v>
      </c>
      <c r="C157" s="85" t="s">
        <v>140</v>
      </c>
      <c r="D157" s="5"/>
      <c r="E157" s="77"/>
      <c r="F157" s="83"/>
      <c r="G157" s="83" t="e">
        <f t="shared" si="2"/>
        <v>#DIV/0!</v>
      </c>
    </row>
    <row r="158" spans="1:7" ht="42" hidden="1">
      <c r="A158" s="5"/>
      <c r="B158" s="20" t="s">
        <v>141</v>
      </c>
      <c r="C158" s="85" t="s">
        <v>142</v>
      </c>
      <c r="D158" s="5"/>
      <c r="E158" s="78"/>
      <c r="F158" s="82"/>
      <c r="G158" s="83" t="e">
        <f t="shared" si="2"/>
        <v>#DIV/0!</v>
      </c>
    </row>
    <row r="159" spans="1:7" ht="109.5" customHeight="1" hidden="1">
      <c r="A159" s="5"/>
      <c r="B159" s="20" t="s">
        <v>48</v>
      </c>
      <c r="C159" s="85" t="s">
        <v>142</v>
      </c>
      <c r="D159" s="5">
        <v>100</v>
      </c>
      <c r="E159" s="78"/>
      <c r="F159" s="82"/>
      <c r="G159" s="83" t="e">
        <f t="shared" si="2"/>
        <v>#DIV/0!</v>
      </c>
    </row>
  </sheetData>
  <sheetProtection/>
  <mergeCells count="3">
    <mergeCell ref="B2:D2"/>
    <mergeCell ref="D3:E3"/>
    <mergeCell ref="D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7"/>
  <sheetViews>
    <sheetView zoomScalePageLayoutView="0" workbookViewId="0" topLeftCell="A22">
      <selection activeCell="A1" sqref="A1:D37"/>
    </sheetView>
  </sheetViews>
  <sheetFormatPr defaultColWidth="9.140625" defaultRowHeight="15"/>
  <cols>
    <col min="1" max="1" width="29.00390625" style="0" bestFit="1" customWidth="1"/>
    <col min="2" max="2" width="35.8515625" style="0" customWidth="1"/>
    <col min="3" max="3" width="23.421875" style="0" customWidth="1"/>
    <col min="4" max="4" width="18.140625" style="0" customWidth="1"/>
  </cols>
  <sheetData>
    <row r="2" spans="1:4" ht="85.5" customHeight="1">
      <c r="A2" s="125"/>
      <c r="B2" s="126"/>
      <c r="C2" s="240" t="s">
        <v>417</v>
      </c>
      <c r="D2" s="240"/>
    </row>
    <row r="3" spans="1:4" ht="14.25">
      <c r="A3" s="241" t="s">
        <v>418</v>
      </c>
      <c r="B3" s="242"/>
      <c r="C3" s="242"/>
      <c r="D3" s="242"/>
    </row>
    <row r="4" spans="1:4" ht="34.5" customHeight="1">
      <c r="A4" s="242"/>
      <c r="B4" s="242"/>
      <c r="C4" s="242"/>
      <c r="D4" s="242"/>
    </row>
    <row r="5" spans="1:4" ht="15.75" customHeight="1">
      <c r="A5" s="3"/>
      <c r="B5" s="3"/>
      <c r="C5" s="3"/>
      <c r="D5" s="74" t="s">
        <v>75</v>
      </c>
    </row>
    <row r="6" spans="1:4" ht="90" customHeight="1">
      <c r="A6" s="101" t="s">
        <v>74</v>
      </c>
      <c r="B6" s="102" t="s">
        <v>264</v>
      </c>
      <c r="C6" s="89" t="s">
        <v>370</v>
      </c>
      <c r="D6" s="139" t="s">
        <v>371</v>
      </c>
    </row>
    <row r="7" spans="1:4" ht="15">
      <c r="A7" s="121">
        <v>1</v>
      </c>
      <c r="B7" s="137">
        <v>2</v>
      </c>
      <c r="C7" s="137">
        <v>3</v>
      </c>
      <c r="D7" s="138">
        <v>4</v>
      </c>
    </row>
    <row r="8" spans="1:4" ht="42">
      <c r="A8" s="101"/>
      <c r="B8" s="144" t="s">
        <v>265</v>
      </c>
      <c r="C8" s="140">
        <f>C10+C15+C21</f>
        <v>2081.5999999999985</v>
      </c>
      <c r="D8" s="140">
        <f>D10+D15+D21</f>
        <v>-504.70000000000437</v>
      </c>
    </row>
    <row r="9" spans="1:4" ht="28.5">
      <c r="A9" s="101"/>
      <c r="B9" s="144" t="s">
        <v>289</v>
      </c>
      <c r="C9" s="140">
        <v>-543.5</v>
      </c>
      <c r="D9" s="140">
        <v>2000</v>
      </c>
    </row>
    <row r="10" spans="1:4" ht="27.75">
      <c r="A10" s="145" t="s">
        <v>266</v>
      </c>
      <c r="B10" s="146" t="s">
        <v>267</v>
      </c>
      <c r="C10" s="143">
        <f>C12+C14</f>
        <v>0</v>
      </c>
      <c r="D10" s="143">
        <f>D12+D14</f>
        <v>-2000</v>
      </c>
    </row>
    <row r="11" spans="1:4" ht="55.5">
      <c r="A11" s="128" t="s">
        <v>268</v>
      </c>
      <c r="B11" s="203" t="s">
        <v>419</v>
      </c>
      <c r="C11" s="141">
        <f>C12</f>
        <v>6000</v>
      </c>
      <c r="D11" s="136">
        <f>D12</f>
        <v>4000</v>
      </c>
    </row>
    <row r="12" spans="1:4" ht="55.5">
      <c r="A12" s="128" t="s">
        <v>270</v>
      </c>
      <c r="B12" s="203" t="s">
        <v>271</v>
      </c>
      <c r="C12" s="129">
        <v>6000</v>
      </c>
      <c r="D12" s="136">
        <v>4000</v>
      </c>
    </row>
    <row r="13" spans="1:4" ht="55.5">
      <c r="A13" s="128" t="s">
        <v>272</v>
      </c>
      <c r="B13" s="204" t="s">
        <v>420</v>
      </c>
      <c r="C13" s="129">
        <f>C14</f>
        <v>-6000</v>
      </c>
      <c r="D13" s="129">
        <f>D14</f>
        <v>-6000</v>
      </c>
    </row>
    <row r="14" spans="1:4" ht="61.5" customHeight="1">
      <c r="A14" s="128" t="s">
        <v>273</v>
      </c>
      <c r="B14" s="204" t="s">
        <v>420</v>
      </c>
      <c r="C14" s="129">
        <v>-6000</v>
      </c>
      <c r="D14" s="136">
        <v>-6000</v>
      </c>
    </row>
    <row r="15" spans="1:4" ht="42" hidden="1">
      <c r="A15" s="145" t="s">
        <v>274</v>
      </c>
      <c r="B15" s="146" t="s">
        <v>269</v>
      </c>
      <c r="C15" s="140"/>
      <c r="D15" s="140"/>
    </row>
    <row r="16" spans="1:4" ht="69.75" customHeight="1" hidden="1" thickBot="1">
      <c r="A16" s="160" t="s">
        <v>297</v>
      </c>
      <c r="B16" s="158" t="s">
        <v>296</v>
      </c>
      <c r="C16" s="136">
        <v>0</v>
      </c>
      <c r="D16" s="136">
        <v>0</v>
      </c>
    </row>
    <row r="17" spans="1:4" ht="70.5" hidden="1" thickBot="1">
      <c r="A17" s="161" t="s">
        <v>298</v>
      </c>
      <c r="B17" s="159" t="s">
        <v>296</v>
      </c>
      <c r="C17" s="136">
        <v>0</v>
      </c>
      <c r="D17" s="136">
        <v>0</v>
      </c>
    </row>
    <row r="18" spans="1:4" ht="69.75" hidden="1">
      <c r="A18" s="128" t="s">
        <v>275</v>
      </c>
      <c r="B18" s="130" t="s">
        <v>276</v>
      </c>
      <c r="C18" s="129"/>
      <c r="D18" s="129"/>
    </row>
    <row r="19" spans="1:4" ht="69.75" hidden="1">
      <c r="A19" s="128" t="s">
        <v>277</v>
      </c>
      <c r="B19" s="130" t="s">
        <v>278</v>
      </c>
      <c r="C19" s="129"/>
      <c r="D19" s="129"/>
    </row>
    <row r="20" spans="1:4" ht="14.25">
      <c r="A20" s="144"/>
      <c r="B20" s="101"/>
      <c r="C20" s="141"/>
      <c r="D20" s="141"/>
    </row>
    <row r="21" spans="1:4" ht="28.5">
      <c r="A21" s="131" t="s">
        <v>279</v>
      </c>
      <c r="B21" s="144" t="s">
        <v>280</v>
      </c>
      <c r="C21" s="132">
        <f>C23+C31</f>
        <v>2081.5999999999985</v>
      </c>
      <c r="D21" s="132">
        <f>D23+D31</f>
        <v>1495.2999999999956</v>
      </c>
    </row>
    <row r="22" spans="1:4" ht="14.25">
      <c r="A22" s="133"/>
      <c r="B22" s="134"/>
      <c r="C22" s="129"/>
      <c r="D22" s="140"/>
    </row>
    <row r="23" spans="1:4" ht="27.75">
      <c r="A23" s="133" t="s">
        <v>281</v>
      </c>
      <c r="B23" s="135" t="s">
        <v>421</v>
      </c>
      <c r="C23" s="136">
        <f>C25</f>
        <v>-57823.3</v>
      </c>
      <c r="D23" s="136">
        <f>D25</f>
        <v>-59424.8</v>
      </c>
    </row>
    <row r="24" spans="1:4" ht="14.25">
      <c r="A24" s="133"/>
      <c r="B24" s="134"/>
      <c r="C24" s="136"/>
      <c r="D24" s="136"/>
    </row>
    <row r="25" spans="1:4" ht="27.75">
      <c r="A25" s="133" t="s">
        <v>282</v>
      </c>
      <c r="B25" s="135" t="s">
        <v>421</v>
      </c>
      <c r="C25" s="136">
        <f>C27</f>
        <v>-57823.3</v>
      </c>
      <c r="D25" s="136">
        <f>D27</f>
        <v>-59424.8</v>
      </c>
    </row>
    <row r="26" spans="1:4" ht="14.25">
      <c r="A26" s="133"/>
      <c r="B26" s="134"/>
      <c r="C26" s="136"/>
      <c r="D26" s="136"/>
    </row>
    <row r="27" spans="1:4" ht="27.75">
      <c r="A27" s="133" t="s">
        <v>283</v>
      </c>
      <c r="B27" s="135" t="s">
        <v>421</v>
      </c>
      <c r="C27" s="136">
        <f>C29</f>
        <v>-57823.3</v>
      </c>
      <c r="D27" s="136">
        <f>D29</f>
        <v>-59424.8</v>
      </c>
    </row>
    <row r="28" spans="1:4" ht="14.25">
      <c r="A28" s="133"/>
      <c r="B28" s="134"/>
      <c r="C28" s="136"/>
      <c r="D28" s="136"/>
    </row>
    <row r="29" spans="1:4" ht="27.75">
      <c r="A29" s="133" t="s">
        <v>284</v>
      </c>
      <c r="B29" s="135" t="s">
        <v>421</v>
      </c>
      <c r="C29" s="136">
        <v>-57823.3</v>
      </c>
      <c r="D29" s="136">
        <v>-59424.8</v>
      </c>
    </row>
    <row r="30" spans="1:4" ht="14.25">
      <c r="A30" s="133"/>
      <c r="B30" s="134"/>
      <c r="C30" s="129"/>
      <c r="D30" s="142"/>
    </row>
    <row r="31" spans="1:4" ht="30" customHeight="1">
      <c r="A31" s="133" t="s">
        <v>285</v>
      </c>
      <c r="B31" s="135" t="s">
        <v>422</v>
      </c>
      <c r="C31" s="136">
        <f>C33</f>
        <v>59904.9</v>
      </c>
      <c r="D31" s="136">
        <f>D33</f>
        <v>60920.1</v>
      </c>
    </row>
    <row r="32" spans="1:4" ht="14.25">
      <c r="A32" s="133"/>
      <c r="B32" s="134"/>
      <c r="C32" s="136"/>
      <c r="D32" s="136"/>
    </row>
    <row r="33" spans="1:4" ht="27" customHeight="1">
      <c r="A33" s="133" t="s">
        <v>286</v>
      </c>
      <c r="B33" s="135" t="s">
        <v>422</v>
      </c>
      <c r="C33" s="136">
        <f>C35</f>
        <v>59904.9</v>
      </c>
      <c r="D33" s="136">
        <f>D35</f>
        <v>60920.1</v>
      </c>
    </row>
    <row r="34" spans="1:4" ht="14.25">
      <c r="A34" s="133"/>
      <c r="B34" s="134"/>
      <c r="C34" s="136"/>
      <c r="D34" s="136"/>
    </row>
    <row r="35" spans="1:4" ht="28.5" customHeight="1">
      <c r="A35" s="133" t="s">
        <v>287</v>
      </c>
      <c r="B35" s="135" t="s">
        <v>422</v>
      </c>
      <c r="C35" s="136">
        <f>C37</f>
        <v>59904.9</v>
      </c>
      <c r="D35" s="136">
        <f>D37</f>
        <v>60920.1</v>
      </c>
    </row>
    <row r="36" spans="1:4" ht="14.25">
      <c r="A36" s="133"/>
      <c r="B36" s="134"/>
      <c r="C36" s="136"/>
      <c r="D36" s="136"/>
    </row>
    <row r="37" spans="1:4" ht="31.5" customHeight="1">
      <c r="A37" s="133" t="s">
        <v>288</v>
      </c>
      <c r="B37" s="135" t="s">
        <v>422</v>
      </c>
      <c r="C37" s="136">
        <v>59904.9</v>
      </c>
      <c r="D37" s="136">
        <v>60920.1</v>
      </c>
    </row>
  </sheetData>
  <sheetProtection/>
  <mergeCells count="2">
    <mergeCell ref="C2:D2"/>
    <mergeCell ref="A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PageLayoutView="0" workbookViewId="0" topLeftCell="A1">
      <selection activeCell="A1" sqref="A1:E9"/>
    </sheetView>
  </sheetViews>
  <sheetFormatPr defaultColWidth="9.140625" defaultRowHeight="15"/>
  <cols>
    <col min="1" max="1" width="28.00390625" style="0" customWidth="1"/>
    <col min="2" max="2" width="25.140625" style="0" customWidth="1"/>
    <col min="3" max="3" width="24.00390625" style="0" customWidth="1"/>
    <col min="4" max="4" width="24.7109375" style="0" customWidth="1"/>
  </cols>
  <sheetData>
    <row r="1" spans="1:5" ht="15.75" customHeight="1">
      <c r="A1" s="125"/>
      <c r="B1" s="126"/>
      <c r="C1" s="233" t="s">
        <v>423</v>
      </c>
      <c r="D1" s="233"/>
      <c r="E1" s="233"/>
    </row>
    <row r="2" spans="1:5" ht="14.25">
      <c r="A2" s="125"/>
      <c r="B2" s="125"/>
      <c r="C2" s="233"/>
      <c r="D2" s="233"/>
      <c r="E2" s="233"/>
    </row>
    <row r="3" spans="1:5" ht="42" customHeight="1">
      <c r="A3" s="125"/>
      <c r="B3" s="125"/>
      <c r="C3" s="233"/>
      <c r="D3" s="233"/>
      <c r="E3" s="233"/>
    </row>
    <row r="4" spans="1:4" ht="15">
      <c r="A4" s="243" t="s">
        <v>258</v>
      </c>
      <c r="B4" s="244"/>
      <c r="C4" s="244"/>
      <c r="D4" s="244"/>
    </row>
    <row r="5" spans="1:4" ht="15">
      <c r="A5" s="119"/>
      <c r="B5" s="127"/>
      <c r="C5" s="127"/>
      <c r="D5" s="120" t="s">
        <v>75</v>
      </c>
    </row>
    <row r="6" spans="1:4" ht="30.75">
      <c r="A6" s="121" t="s">
        <v>259</v>
      </c>
      <c r="B6" s="121" t="s">
        <v>260</v>
      </c>
      <c r="C6" s="89" t="s">
        <v>370</v>
      </c>
      <c r="D6" s="2" t="s">
        <v>371</v>
      </c>
    </row>
    <row r="7" spans="1:4" ht="15">
      <c r="A7" s="122"/>
      <c r="B7" s="122"/>
      <c r="C7" s="122"/>
      <c r="D7" s="122"/>
    </row>
    <row r="8" spans="1:4" ht="15">
      <c r="A8" s="123" t="s">
        <v>261</v>
      </c>
      <c r="B8" s="123" t="s">
        <v>262</v>
      </c>
      <c r="C8" s="124">
        <v>1</v>
      </c>
      <c r="D8" s="124">
        <v>0</v>
      </c>
    </row>
    <row r="9" spans="1:4" ht="15">
      <c r="A9" s="123" t="s">
        <v>263</v>
      </c>
      <c r="B9" s="93"/>
      <c r="C9" s="124">
        <v>1</v>
      </c>
      <c r="D9" s="124">
        <f>SUM(D8)</f>
        <v>0</v>
      </c>
    </row>
  </sheetData>
  <sheetProtection/>
  <mergeCells count="2">
    <mergeCell ref="A4:D4"/>
    <mergeCell ref="C1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2018-07-09T11:56:31Z</cp:lastPrinted>
  <dcterms:created xsi:type="dcterms:W3CDTF">2006-09-28T05:33:49Z</dcterms:created>
  <dcterms:modified xsi:type="dcterms:W3CDTF">2022-03-25T06:44:39Z</dcterms:modified>
  <cp:category/>
  <cp:version/>
  <cp:contentType/>
  <cp:contentStatus/>
</cp:coreProperties>
</file>