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0" windowHeight="6960" activeTab="0"/>
  </bookViews>
  <sheets>
    <sheet name="прил 1" sheetId="1" r:id="rId1"/>
    <sheet name="прил 2" sheetId="2" r:id="rId2"/>
    <sheet name="прил 3" sheetId="3" r:id="rId3"/>
    <sheet name="прил 4 " sheetId="4" r:id="rId4"/>
    <sheet name="прил 5" sheetId="5" r:id="rId5"/>
    <sheet name="прил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<sst xmlns="http://schemas.openxmlformats.org/spreadsheetml/2006/main" count="857" uniqueCount="436">
  <si>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</si>
  <si>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</si>
  <si>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</si>
  <si>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</si>
  <si>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</si>
  <si>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</si>
  <si>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</si>
  <si>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</si>
  <si>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1 06 06023 10 0000 110</t>
  </si>
  <si>
    <t>1 11 05035 10 0000 120</t>
  </si>
  <si>
    <t>2 00 00000 00 0000 000</t>
  </si>
  <si>
    <t>БЕЗВОЗМЕЗДНЫЕ ПОСТУПЛЕНИЯ</t>
  </si>
  <si>
    <t>2 02 03024 10 0000 151</t>
  </si>
  <si>
    <t>Субвенции бюджетам поселений на выполнение передаваемых полномочий субъектов РФ</t>
  </si>
  <si>
    <t>Прочие субсидии бюджетам поселений</t>
  </si>
  <si>
    <t>2 02 02999 10 0000 151</t>
  </si>
  <si>
    <t>О100</t>
  </si>
  <si>
    <t>Общегосударственные вопросы</t>
  </si>
  <si>
    <t>О102</t>
  </si>
  <si>
    <t>О104</t>
  </si>
  <si>
    <t>О300</t>
  </si>
  <si>
    <t>О309</t>
  </si>
  <si>
    <t>О400</t>
  </si>
  <si>
    <t>О412</t>
  </si>
  <si>
    <t>О500</t>
  </si>
  <si>
    <t>О502</t>
  </si>
  <si>
    <t>О503</t>
  </si>
  <si>
    <t>О700</t>
  </si>
  <si>
    <t>О707</t>
  </si>
  <si>
    <t>О800</t>
  </si>
  <si>
    <t>О801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</si>
  <si>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</si>
  <si>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</si>
  <si>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</si>
  <si>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</si>
  <si>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</si>
  <si>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</si>
  <si>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</si>
  <si>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</si>
  <si>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</si>
  <si>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</si>
  <si>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</si>
  <si>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</si>
  <si>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</si>
  <si>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</si>
  <si>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</si>
  <si>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</si>
  <si>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</si>
  <si>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</si>
  <si>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</si>
  <si>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</si>
  <si>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</si>
  <si>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</si>
  <si>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</si>
  <si>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</si>
  <si>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</si>
  <si>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</si>
  <si>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</si>
  <si>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</si>
  <si>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</si>
  <si>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</si>
  <si>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</si>
  <si>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Наименование расходов</t>
  </si>
  <si>
    <t>992 01 05 02 01 10 0000 610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</si>
  <si>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</si>
  <si>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</si>
  <si>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 xml:space="preserve">Код </t>
  </si>
  <si>
    <t>Прочие расходы</t>
  </si>
  <si>
    <t>тыс. рублей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</si>
  <si>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</si>
  <si>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</si>
  <si>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</si>
  <si>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</si>
  <si>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О314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</si>
  <si>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</si>
  <si>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</si>
  <si>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</si>
  <si>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109 04050 10 0000 110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</si>
  <si>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</si>
  <si>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</si>
  <si>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</si>
  <si>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</si>
  <si>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</si>
  <si>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</si>
  <si>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</si>
  <si>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</si>
  <si>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</si>
  <si>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</si>
  <si>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</si>
  <si>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</si>
  <si>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</si>
  <si>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</si>
  <si>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</si>
  <si>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</si>
  <si>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</si>
  <si>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Образование и организация деятельности административных комиссий</t>
  </si>
  <si>
    <t>ДРУГИЕ ОБЩЕГОСУДАРСТВЕННЫЕ ВОПРОСЫ</t>
  </si>
  <si>
    <t>0309</t>
  </si>
  <si>
    <t>0412</t>
  </si>
  <si>
    <t>0502</t>
  </si>
  <si>
    <t>БЛАГОУСТРОЙСТВО</t>
  </si>
  <si>
    <t>0503</t>
  </si>
  <si>
    <t>0707</t>
  </si>
  <si>
    <t>0801</t>
  </si>
  <si>
    <t>Социальные выплаты</t>
  </si>
  <si>
    <t>Раздел</t>
  </si>
  <si>
    <t>Направлено на мероприятия</t>
  </si>
  <si>
    <t>ВСЕГО: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</si>
  <si>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</si>
  <si>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</si>
  <si>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</si>
  <si>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</si>
  <si>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ВСЕГО</t>
  </si>
  <si>
    <t>ФЕДЕРАЛЬНАЯ НАЛОГОВАЯ СЛУЖБА</t>
  </si>
  <si>
    <t>1 01 02000 00 0000 000</t>
  </si>
  <si>
    <t>Налоги на совокупный налог</t>
  </si>
  <si>
    <t>105 00000 00 0000 000</t>
  </si>
  <si>
    <t>Налоги на имущество</t>
  </si>
  <si>
    <t>106 00000 00 0000 000</t>
  </si>
  <si>
    <t>Налог на имущество физических лиц</t>
  </si>
  <si>
    <t>106 01000 00 0000 110</t>
  </si>
  <si>
    <t>1 06 06013 00 0000 110</t>
  </si>
  <si>
    <t>Задолженность и перерасчеты по отмененным налогам, сборам и иным обязательным платежам</t>
  </si>
  <si>
    <t>1 09 00000 00 0000 000</t>
  </si>
  <si>
    <t>ДЕПАРТАМЕНТ ИМУЩЕСТВЕННЫХ ОТНОШЕНИЙ КРАСНОДАРСКОГО КРАЯ</t>
  </si>
  <si>
    <t>Доходы от использования имущества, находящегося в муниципальной собственности</t>
  </si>
  <si>
    <t>1 11 00000 00 0000 000</t>
  </si>
  <si>
    <t>Доходы, получаемые в виде арендной, либо иной платы за передачу в возмездное пользование муниципального имущества</t>
  </si>
  <si>
    <t>1 11 05000 00 0000 120</t>
  </si>
  <si>
    <t>Доходы от продажи материальных и нематериальных активов</t>
  </si>
  <si>
    <t>1 14 00000 00 0000 000</t>
  </si>
  <si>
    <t>1 11 05030 00 0000 120</t>
  </si>
  <si>
    <t>Безвозмездные поступления от других бюджетов бюджетной системы РФ</t>
  </si>
  <si>
    <t>2 02 00000 00 0000 000</t>
  </si>
  <si>
    <t>Субсидии бюджетов субъектов РФ и муниципальных образований (межбюджетные субсидии)</t>
  </si>
  <si>
    <t>2 02 02000 00 0000 151</t>
  </si>
  <si>
    <t>Субвенции бюджетам субъектов РФ и муниципальным образованиям</t>
  </si>
  <si>
    <t>2 02 03000 00 0000 151</t>
  </si>
  <si>
    <t>2 02 04000 00 0000 151</t>
  </si>
  <si>
    <t>2 02 04025 10 0000 151</t>
  </si>
  <si>
    <t>Безвозмездные поступления от других бюджето бюджетной системы РФ</t>
  </si>
  <si>
    <t>Ведомство</t>
  </si>
  <si>
    <t>992</t>
  </si>
  <si>
    <t>5</t>
  </si>
  <si>
    <t>0113</t>
  </si>
  <si>
    <t>Поисковые и аварийно-спасательные учреждения</t>
  </si>
  <si>
    <t>Субсидии бюджетным учреждениям на иные цели</t>
  </si>
  <si>
    <t>Выполнение муниципального задания, в том числе содержание имущества</t>
  </si>
  <si>
    <t>1102</t>
  </si>
  <si>
    <t xml:space="preserve">% исполнения </t>
  </si>
  <si>
    <t>О113</t>
  </si>
  <si>
    <t>Массовый спорт</t>
  </si>
  <si>
    <t xml:space="preserve">Культура и  кинематография </t>
  </si>
  <si>
    <t>ДОХОДЫ БЮДЖЕТА ВСЕГО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</si>
  <si>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</si>
  <si>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</si>
  <si>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</si>
  <si>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Доходы, получаемые в виде арендной платы за земельные участки промышленности, энергетики, транспорта, связи и земли иного специального назначения,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</si>
  <si>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</si>
  <si>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</si>
  <si>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Дотации бюджетам субъектов РФ и муниципальных образований</t>
  </si>
  <si>
    <t>2 02 01000 00 0000 151</t>
  </si>
  <si>
    <t>2 02 01001 00 0000 151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</si>
  <si>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</si>
  <si>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</si>
  <si>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</si>
  <si>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безвозмездные поступления в бюджеты поселений</t>
  </si>
  <si>
    <t>2 07 05000 10 0000 180</t>
  </si>
  <si>
    <t>Начальник финансового отдела</t>
  </si>
  <si>
    <t xml:space="preserve">                                    </t>
  </si>
  <si>
    <t>Глава муниципального образования</t>
  </si>
  <si>
    <t>Выполнение функций органами местного самоуправления</t>
  </si>
  <si>
    <t>1001</t>
  </si>
  <si>
    <t>СОЦИАЛЬНАЯ ПОЛИТИКА</t>
  </si>
  <si>
    <t>Доплаты к пенсиям государственных служащих субъектов РФ и муниципальных служащих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</si>
  <si>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</si>
  <si>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</si>
  <si>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</si>
  <si>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</si>
  <si>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О203</t>
  </si>
  <si>
    <t>О200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</si>
  <si>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</si>
  <si>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</si>
  <si>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</si>
  <si>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ПРИЛОЖЕНИЕ  1</t>
  </si>
  <si>
    <t>ПРИЛОЖЕНИЕ 6</t>
  </si>
  <si>
    <t>ПРИЛОЖЕНИЕ  5</t>
  </si>
  <si>
    <t>ПРИЛОЖЕНИЕ 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</si>
  <si>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</si>
  <si>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</si>
  <si>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</si>
  <si>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</si>
  <si>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со…</t>
  </si>
  <si>
    <t>1 01 02030 01 0000 110</t>
  </si>
  <si>
    <t>1 01 02040 01 0000 110</t>
  </si>
  <si>
    <t>1 06 06013 10 0000 110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</si>
  <si>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</si>
  <si>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</si>
  <si>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</si>
  <si>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 сельскохозяйственного назначения,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</si>
  <si>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1 11 05013 10 0021 120</t>
  </si>
  <si>
    <t>1 11 05013 10 0023 120</t>
  </si>
  <si>
    <t>1 11 05013 10 0024 120</t>
  </si>
  <si>
    <t>Доходы, получаемые в виде арендной платы за земельные участки сельских населенных пунктов,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</si>
  <si>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</si>
  <si>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2 02 04999 10 0000 151</t>
  </si>
  <si>
    <t>Прочие межбюджетные трансферты, передаваемые бюджетам поселений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</si>
  <si>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  </t>
  </si>
  <si>
    <t>0409</t>
  </si>
  <si>
    <t>Дорожное хозяйство (дорожные фонды)</t>
  </si>
  <si>
    <t>Организация и содержание мест захоронения</t>
  </si>
  <si>
    <t>Краевая целевая программа «Кадровое обеспечение сферы культуры и искусства Краснодарского края» на 2011-2013 года</t>
  </si>
  <si>
    <t>Дополнительная помощь местным бюджетам для решения социально-значимых вопросов</t>
  </si>
  <si>
    <t>Ведомственная целевая программа «Содействие субъектам физической культуры и спорта и развитие массового спорта на Кубани» на 2012-2014 годы</t>
  </si>
  <si>
    <t>5242300</t>
  </si>
  <si>
    <t>0111 "Резервные фонды"</t>
  </si>
  <si>
    <t>О409</t>
  </si>
  <si>
    <t>Расходование средств резервного фонда администрации __________________ сельского поселения</t>
  </si>
  <si>
    <t>Доходы бюджета Мичуринского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</si>
  <si>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>Доходы бюджета Мичуринского сельского поселения Динского района по кодам бюджетной классификации доходов местного бюджета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</si>
  <si>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</si>
  <si>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</si>
  <si>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</si>
  <si>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Дотации бюджетам поселений на поддержку мер по обеспечению сбалансированности бюджетов</t>
  </si>
  <si>
    <t>20201003 10 0000 151</t>
  </si>
  <si>
    <t>1 1690050 10 0000 140</t>
  </si>
  <si>
    <t>1 1705050 10 0000 180</t>
  </si>
  <si>
    <t>1 1701050 10 0000 180</t>
  </si>
  <si>
    <t>2 02 01003 10 0000 151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</si>
  <si>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</si>
  <si>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2 19 05000 10 0000 151</t>
  </si>
  <si>
    <t>Доходы бюджетов поселений от возврата бюджетными учреждениями остатков субсидий прошлых лет</t>
  </si>
  <si>
    <t>2 18 05010 10 0000 180</t>
  </si>
  <si>
    <t>240</t>
  </si>
  <si>
    <t>ВЦП «Капитальный ремонт и ремонт автомобильных дорог местного значения Краснодарского края на 2012-2014 годы» в 2013 году»</t>
  </si>
  <si>
    <t>0106</t>
  </si>
  <si>
    <t>611</t>
  </si>
  <si>
    <t>0804</t>
  </si>
  <si>
    <t>313</t>
  </si>
  <si>
    <t>1101</t>
  </si>
  <si>
    <t>Администрация муниципального образования Мичуринского сельское поселение</t>
  </si>
  <si>
    <t>О106</t>
  </si>
  <si>
    <t>О804</t>
  </si>
  <si>
    <t>Расходы бюджетаМичуринского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бюджетов</t>
  </si>
  <si>
    <t>Никонова  Л.А.</t>
  </si>
  <si>
    <t>АДМИНИСТРАЦИЯ         МИЧУРИНСКОГО           СЕЛЬСКОГО        ПОСЕЛЕНИЯ</t>
  </si>
  <si>
    <t>Никонова Л.А</t>
  </si>
  <si>
    <t xml:space="preserve">      НиконоваЛ.А.</t>
  </si>
  <si>
    <t>Никонова Л.А.</t>
  </si>
  <si>
    <t xml:space="preserve">Бюджет утвержденный решением Совета Мичуринскогосельского поселения от </t>
  </si>
  <si>
    <t>Расходы бюджета Мичуринского сельского поселения Динского района по ведомственной структуре расходов</t>
  </si>
  <si>
    <t xml:space="preserve">                                 тыс. рублей</t>
  </si>
  <si>
    <t>МКУ "ЦБ МСП"</t>
  </si>
  <si>
    <t>МКУ "ОХД МСП"</t>
  </si>
  <si>
    <t>Мероприятия по землеустройству и землепользованию</t>
  </si>
  <si>
    <t>Озеленение</t>
  </si>
  <si>
    <t>Проведение мероприятий для детей и молодежи</t>
  </si>
  <si>
    <t>Обслуживание муниципального долга Мичуринского сельского поселения</t>
  </si>
  <si>
    <t>Средства массовой информации</t>
  </si>
  <si>
    <t>Обслуживание внутреннего долга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</si>
  <si>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</si>
  <si>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</si>
  <si>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</si>
  <si>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</si>
  <si>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</si>
  <si>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</si>
  <si>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</si>
  <si>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1 030 2260 01 0000 110</t>
  </si>
  <si>
    <t>Доходы от уплаты акцизов</t>
  </si>
  <si>
    <t>АДМИНИСТРАЦИЯ МИЧУРИНСКОГО СЕЛЬСКОГО ПОСЕЛЕНИЯ</t>
  </si>
  <si>
    <t>Утверждено на 2014 год</t>
  </si>
  <si>
    <t>Итого акцизы</t>
  </si>
  <si>
    <t xml:space="preserve"> 1 03 02250 01 0000 110</t>
  </si>
  <si>
    <t xml:space="preserve"> 1 03 02260 01 0000 110</t>
  </si>
  <si>
    <t>5010019</t>
  </si>
  <si>
    <t>121</t>
  </si>
  <si>
    <t>5110019</t>
  </si>
  <si>
    <t>121,122,244,852</t>
  </si>
  <si>
    <t>5160059</t>
  </si>
  <si>
    <t>518059</t>
  </si>
  <si>
    <t>5380000</t>
  </si>
  <si>
    <t>5480000</t>
  </si>
  <si>
    <t>5525118</t>
  </si>
  <si>
    <t>5621055</t>
  </si>
  <si>
    <t>5690059</t>
  </si>
  <si>
    <t>0314</t>
  </si>
  <si>
    <t xml:space="preserve"> </t>
  </si>
  <si>
    <t>244</t>
  </si>
  <si>
    <t>5700247</t>
  </si>
  <si>
    <t>991</t>
  </si>
  <si>
    <t>7590019</t>
  </si>
  <si>
    <t>Обеспечение проведение выборов и референдумов</t>
  </si>
  <si>
    <t>0107</t>
  </si>
  <si>
    <t>5140019</t>
  </si>
  <si>
    <t>0111</t>
  </si>
  <si>
    <t>5152059</t>
  </si>
  <si>
    <t>Резервные фонды</t>
  </si>
  <si>
    <t>Другие вопросы в области национальнойт  безопасности и правоохранительной деятельности</t>
  </si>
  <si>
    <t>Ведомственная целевая программа «Жилище»</t>
  </si>
  <si>
    <t>7050000</t>
  </si>
  <si>
    <t>Прочие мероприятия по благоустройству городских округов и поселений</t>
  </si>
  <si>
    <t>7880000</t>
  </si>
  <si>
    <t>Ведомственная целевая программа «Организация временного трудоустройства граждан поселения»</t>
  </si>
  <si>
    <t xml:space="preserve">Ведомственная целевая программа «Противодействие терроризму  и экстремизму, минимизация и ликвидация последствий их проявления на территории сельского поселения» </t>
  </si>
  <si>
    <t>7980000</t>
  </si>
  <si>
    <t>Ведомственная целевая программа «Молодежь-2014»</t>
  </si>
  <si>
    <t>Расходы на обеспечение деятель-ности учреждений культуры и мероприятий  в сфере культуры и кинематографии</t>
  </si>
  <si>
    <t>НАЦИОНАЛЬНАЯ ЭКОНОМИКА</t>
  </si>
  <si>
    <t>0500</t>
  </si>
  <si>
    <t>ОБЩЕГОСУДАРСТВЕННЫЕ ВОПРОСЫ</t>
  </si>
  <si>
    <t>О107</t>
  </si>
  <si>
    <t>Обеспечение проведение выборов</t>
  </si>
  <si>
    <t>О111</t>
  </si>
  <si>
    <t>Бюджет утвержденный решением Совета Мичуринскогосельского поселения от 24.12.2013 № 345-56/2</t>
  </si>
  <si>
    <t>Кассовое исполнение за 2014 год</t>
  </si>
  <si>
    <t>Доходы, получаемые в виде арендной платы за земельные участки 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</si>
  <si>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межселенных территорий</t>
  </si>
  <si>
    <t>1 06 06013 01 0000 100</t>
  </si>
  <si>
    <t>Налог на имущество физических лиц, применяемым  к объектам налогообложения, расположенным в границах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</si>
  <si>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  статьей 227.1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</si>
  <si>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</si>
  <si>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 и других лиц</t>
  </si>
  <si>
    <t>Денежные взыскания(штрафы) за нарушение законодательства РФ о размещении заказов на поставки товаров, выполнение работ,оказание услуг для нужд населения</t>
  </si>
  <si>
    <t>11633050 10 0000 140</t>
  </si>
  <si>
    <t>11651040 02 0000 140</t>
  </si>
  <si>
    <t>Кассовое исполнение за  2014 год</t>
  </si>
  <si>
    <t xml:space="preserve">Ведомственная  целевая программа   "О проведении работ по уточнению записей в похозяйственных книгах в сельском поселении на 2014 год" </t>
  </si>
  <si>
    <t>Ведомственная целевая программа «О проведении работ по уточнению записей в похозяйственных книгах в сельском поселении» на 2014 год</t>
  </si>
  <si>
    <t>Ведомственная целевая программа «Финансирование расходов по территориальным органам  общественного  самоуправления"  в муниципальном образовании  Мичуринское сельское поселение» на 2014 год</t>
  </si>
  <si>
    <t>Ведомственная целевая программа  "Подготовка населения и организаций к действиям в чрезвычайной ситуации в мирное и военное время на 2014 год »</t>
  </si>
  <si>
    <t>Поддержка дорожного хозяйства</t>
  </si>
  <si>
    <t>Содержание и ремонт автомобильных дорог общего пользования, в том числе дорог в поселениях</t>
  </si>
  <si>
    <t>590 0000</t>
  </si>
  <si>
    <t>591 1000</t>
  </si>
  <si>
    <t>597 6000</t>
  </si>
  <si>
    <t>608 0000</t>
  </si>
  <si>
    <t>608  0000</t>
  </si>
  <si>
    <t>628 0000</t>
  </si>
  <si>
    <t xml:space="preserve">Ведомственная целевая программа «Подготовка предприятий жилищно-коммунального комплекса Мичуринского сельского поселения к работе в 
осенне - зимний период на 2014 год» 
</t>
  </si>
  <si>
    <t>ВЦП «Кадровое обеспечение  сферы культуры и искусства Мичуринского сельского поселения на 2014 год»</t>
  </si>
  <si>
    <t xml:space="preserve">ВЦП «Проведение мероприятий, посвященных памятным датам
и знаменательным событиям     Мичуринского сельского поселения на 2014 год»
</t>
  </si>
  <si>
    <t>850 0000</t>
  </si>
  <si>
    <t>850 4121</t>
  </si>
  <si>
    <t>938 0000</t>
  </si>
  <si>
    <t>958 0000</t>
  </si>
  <si>
    <t>961 1015</t>
  </si>
  <si>
    <t>828 9000</t>
  </si>
  <si>
    <t>Другие вопросы в области культуры, кинематографии</t>
  </si>
  <si>
    <t>Непрограммные мероприятия</t>
  </si>
  <si>
    <t>99 0 0000</t>
  </si>
  <si>
    <t>828 6603</t>
  </si>
  <si>
    <t>829 6603</t>
  </si>
  <si>
    <t>600</t>
  </si>
  <si>
    <t>705 6005</t>
  </si>
  <si>
    <t>Уличное освещение</t>
  </si>
  <si>
    <t>698  0000</t>
  </si>
  <si>
    <t>697  0000</t>
  </si>
  <si>
    <t>705 0000</t>
  </si>
  <si>
    <t>704 0000</t>
  </si>
  <si>
    <t>701 0000</t>
  </si>
  <si>
    <t>650  1077</t>
  </si>
  <si>
    <t xml:space="preserve">Субсидии на реализацию  мероприятий  по подрограмме «Капитальный ремонт и ремонт автомобильных дорог местного значения Краснодарского края на 2014-2016 годы» </t>
  </si>
  <si>
    <t>Ведомственная целевая программа «Повышение безопасности дорожного движения на территории Мичуринского сельского поселения»  на 2014 год</t>
  </si>
  <si>
    <t>Ведомственная целевая программа «Социальное  развитие Мичуринского сельского поселения в области тепло - газоснабжения» на 20141 год</t>
  </si>
  <si>
    <t>Контрольно- счетная палата муниципального образования Динской район</t>
  </si>
  <si>
    <t>Обеспечение  деятельности  финансовых, налоговых и таможенных финансового (финансово -бюджетного) надзора</t>
  </si>
  <si>
    <t>Осуществление отдельных  полномочий поселений по осуществлению  внешнего муниципального контроля за исполнением местных бюджетов</t>
  </si>
  <si>
    <t>Расходы на обенспечение  функций органов местного самоуправления</t>
  </si>
  <si>
    <t>500</t>
  </si>
  <si>
    <t>184,6</t>
  </si>
  <si>
    <t>5126019</t>
  </si>
  <si>
    <t>0300</t>
  </si>
  <si>
    <t>5520000</t>
  </si>
  <si>
    <t>Мероприятия  в области коммунального хозяйства</t>
  </si>
  <si>
    <t>Закупка товаров, работ и услуг для муниципальных  нужд</t>
  </si>
  <si>
    <t xml:space="preserve">Ведомственная целевая программа «Капитальный ремонт и  ремонт автомобильных дорог местного значения сельского поселения» на 2014год </t>
  </si>
  <si>
    <t>6280000</t>
  </si>
  <si>
    <t xml:space="preserve">Ведомственная целевая программа «Поддержка малого и среднего предпринимательства» на 2014 год
</t>
  </si>
  <si>
    <t xml:space="preserve">Субсидии   на реализацию мероприятий «Предоставление субсидий из краевого бюджета  на подготовку систем теплоснабжения  к от отопительному периоду 2014-2015 годов» </t>
  </si>
  <si>
    <t>Ведомственная целевая программа «О предоставлении субсидий из краевого бюджета на подготовку систем теплоснабжения к осенне- зимнему периоду» на 2014-2015г</t>
  </si>
  <si>
    <t>Ведомственная целевая программа «О предоставлении субсидий из краевого бюджета на софинансирование расходных обязательств органов местного самоуправления на подготовку систем теплоснабжения к осенне- зимнему периоду»</t>
  </si>
  <si>
    <t>Субсидии на дополнительную помощь местного бюджета для решения социально значимых вопросов в соответствии  с Законом КК от 29.05.14г № 2968 –КЗ«О субсидиях на дополнительную помощь местного бюджета» ЗСК</t>
  </si>
  <si>
    <t>Ведомственная целевая программа «Строительство и реконструкции линий уличного  освещения» на 2014 год</t>
  </si>
  <si>
    <t>ВЦП «Расширение информационного пространства Мичуринского сельского поселения» на 2014 год</t>
  </si>
  <si>
    <t xml:space="preserve">ВЦП «Развитие физической культуры и спорта  на территории Мичуринского сельского поселения" на 2014 год </t>
  </si>
  <si>
    <t>ЖИЛИЩНО-КОММУНАЛЬНОЕ ХОЗЯЙСТВО</t>
  </si>
  <si>
    <t>ОБРАЗОВАНИЕ</t>
  </si>
  <si>
    <t>КУЛЬТУРА, КИНЕМАТОГРАФИЯ</t>
  </si>
  <si>
    <t>10 00</t>
  </si>
  <si>
    <t>08 04</t>
  </si>
  <si>
    <t>07 00</t>
  </si>
  <si>
    <t>08 00</t>
  </si>
  <si>
    <t>05 00</t>
  </si>
  <si>
    <t>04 09</t>
  </si>
  <si>
    <t>04 00</t>
  </si>
  <si>
    <t>02 00</t>
  </si>
  <si>
    <t>01 00</t>
  </si>
  <si>
    <t>11 00</t>
  </si>
  <si>
    <t>ФИЗИЧЕСКАЯ КУЛЬТУРА И СПОРТ</t>
  </si>
  <si>
    <t>СРЕДСИВА МАССОВОЙ ИНФОРМАЦИИ</t>
  </si>
  <si>
    <t>12 00</t>
  </si>
  <si>
    <t>13 00</t>
  </si>
  <si>
    <t xml:space="preserve">Обслуживание государственного и муниципального  долга </t>
  </si>
  <si>
    <t>Кассовое исполнение за   2014 год</t>
  </si>
  <si>
    <t>758 0000</t>
  </si>
  <si>
    <t>821 0059</t>
  </si>
  <si>
    <t>808 0000</t>
  </si>
  <si>
    <t>703 0000</t>
  </si>
  <si>
    <t>A116A1:K131</t>
  </si>
  <si>
    <t>Бюджет утвержденный решением Совета Мичуринского сельского поселения от 24.12.2013 №  345-56/2</t>
  </si>
  <si>
    <t>Кассовое исполнение за     2014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</si>
  <si>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</si>
  <si>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</si>
  <si>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</si>
  <si>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кредитов, предоставленных кредитными организациями в валюте Российской Федерации</t>
  </si>
  <si>
    <t>000 01 02 00 00 10 0000 710</t>
  </si>
  <si>
    <t>Получение кредитов, предоставленных кредитными организациями бюджетами поселений в валюте Российской Федерации</t>
  </si>
  <si>
    <t>000 01  02 00 00 00 0000 800</t>
  </si>
  <si>
    <t>Погашение  кредитов,   предоставленных кредитными организациями в валюте Российской Федерации</t>
  </si>
  <si>
    <t>000 01  02 00 00 10 0000 810</t>
  </si>
  <si>
    <t>Погашение кредитов, полученных от кредитных организаций бюджетами поселений</t>
  </si>
  <si>
    <t xml:space="preserve">Увеличение прочих остатков денежных средств бюджета </t>
  </si>
  <si>
    <t>Источники финансирования дефицита бюджета Мичуринского  сельского поселения Динского района по кодам  классификации источников финансирования дефицитов бюджетов</t>
  </si>
  <si>
    <t>Исполнено за  2014 год</t>
  </si>
  <si>
    <t>Денежные взыскания(штрафы), установленные законами субъектов РФ  за несоблюдение муниципальных  правовых актов, зачисляемые в бюджеты поселений</t>
  </si>
  <si>
    <t>Денежные  взыскания (штрафы)  за нарушение  законодательства РФ  о размещении заказов  на поставки товаров,  выполнение работ, оказание услуг для нужд  поселений</t>
  </si>
  <si>
    <t>1 11 05013 10 0000 120</t>
  </si>
  <si>
    <t xml:space="preserve">Бюджет, утвержденный решением Совета Мичуринского сельского поселения от24.12.2013 № 345-56/2 </t>
  </si>
  <si>
    <t xml:space="preserve">к  постановлению  администрации Мичуринского сельского поселения Динского района                                                   от ____________ № __________                                                             </t>
  </si>
  <si>
    <t xml:space="preserve">к  постановлению   администрации  Мичуринского сельского поселения Динского района                                                                           от ____________ № __________                                                                             </t>
  </si>
  <si>
    <t>к постановлению администрации   Мичуринскогно сельского поселения                                                                         от ___________ № _______</t>
  </si>
  <si>
    <t xml:space="preserve">                                        ПРИЛОЖЕНИЕ 3</t>
  </si>
  <si>
    <t xml:space="preserve">к  постановлению администрации                            Мичуринского  ельского поселения                                                                                                                                   __        от_______   ___ № __________                                                             </t>
  </si>
  <si>
    <t xml:space="preserve"> к  постановлению администрации Мичуринского                                                                                                                                                                                                                                                              сельского   поселения Динского района                                                                                                          от ____________ № __________                                                             </t>
  </si>
  <si>
    <t xml:space="preserve"> ПРИЛОЖЕНИЕ 2</t>
  </si>
  <si>
    <t>к  постановлению администрации Мичуринского сельского поселения Динского района                                    от ____________ № 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</si>
</sst>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</numFmts>
  <fonts count="5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32" borderId="0" xfId="0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justify" vertical="top"/>
    </xf>
    <xf numFmtId="0" fontId="4" fillId="0" borderId="11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wrapText="1"/>
    </xf>
    <xf numFmtId="4" fontId="4" fillId="32" borderId="11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vertical="top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32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32" borderId="0" xfId="0" applyFont="1" applyFill="1" applyBorder="1" applyAlignment="1">
      <alignment wrapText="1"/>
    </xf>
    <xf numFmtId="4" fontId="4" fillId="32" borderId="12" xfId="0" applyNumberFormat="1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164" fontId="0" fillId="0" borderId="0" xfId="0" applyNumberFormat="1" applyAlignment="1">
      <alignment/>
    </xf>
    <xf numFmtId="4" fontId="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7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wrapText="1"/>
    </xf>
    <xf numFmtId="0" fontId="4" fillId="32" borderId="11" xfId="0" applyFont="1" applyFill="1" applyBorder="1" applyAlignment="1">
      <alignment horizontal="center" wrapText="1"/>
    </xf>
    <xf numFmtId="4" fontId="12" fillId="32" borderId="11" xfId="0" applyNumberFormat="1" applyFont="1" applyFill="1" applyBorder="1" applyAlignment="1">
      <alignment horizontal="right" vertical="center" wrapText="1"/>
    </xf>
    <xf numFmtId="0" fontId="4" fillId="32" borderId="11" xfId="0" applyFont="1" applyFill="1" applyBorder="1" applyAlignment="1">
      <alignment horizontal="center" vertical="justify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49" fontId="12" fillId="32" borderId="13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49" fontId="4" fillId="32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" fontId="4" fillId="32" borderId="11" xfId="0" applyNumberFormat="1" applyFont="1" applyFill="1" applyBorder="1" applyAlignment="1">
      <alignment horizont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4" fontId="7" fillId="32" borderId="11" xfId="0" applyNumberFormat="1" applyFont="1" applyFill="1" applyBorder="1" applyAlignment="1">
      <alignment horizontal="center" wrapText="1"/>
    </xf>
    <xf numFmtId="4" fontId="12" fillId="32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" fontId="13" fillId="32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4" fillId="0" borderId="11" xfId="0" applyFont="1" applyFill="1" applyBorder="1" applyAlignment="1">
      <alignment/>
    </xf>
    <xf numFmtId="3" fontId="4" fillId="32" borderId="13" xfId="0" applyNumberFormat="1" applyFont="1" applyFill="1" applyBorder="1" applyAlignment="1" applyProtection="1">
      <alignment vertical="top" wrapText="1"/>
      <protection/>
    </xf>
    <xf numFmtId="3" fontId="4" fillId="32" borderId="11" xfId="0" applyNumberFormat="1" applyFont="1" applyFill="1" applyBorder="1" applyAlignment="1" applyProtection="1">
      <alignment horizontal="left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3" fontId="4" fillId="32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Border="1" applyAlignment="1">
      <alignment/>
    </xf>
    <xf numFmtId="164" fontId="4" fillId="0" borderId="11" xfId="0" applyNumberFormat="1" applyFont="1" applyBorder="1" applyAlignment="1">
      <alignment vertical="top" wrapText="1"/>
    </xf>
    <xf numFmtId="164" fontId="4" fillId="0" borderId="11" xfId="0" applyNumberFormat="1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Border="1" applyAlignment="1">
      <alignment wrapText="1"/>
    </xf>
    <xf numFmtId="3" fontId="4" fillId="0" borderId="11" xfId="0" applyNumberFormat="1" applyFont="1" applyFill="1" applyBorder="1" applyAlignment="1">
      <alignment horizontal="left" wrapText="1"/>
    </xf>
    <xf numFmtId="164" fontId="4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3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" fontId="13" fillId="0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7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9" fillId="32" borderId="0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/>
    </xf>
    <xf numFmtId="49" fontId="17" fillId="32" borderId="11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4" fontId="12" fillId="32" borderId="11" xfId="0" applyNumberFormat="1" applyFont="1" applyFill="1" applyBorder="1" applyAlignment="1">
      <alignment vertical="center" wrapText="1"/>
    </xf>
    <xf numFmtId="3" fontId="12" fillId="32" borderId="11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56" fillId="32" borderId="11" xfId="0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left" vertical="center" wrapText="1"/>
    </xf>
    <xf numFmtId="49" fontId="57" fillId="32" borderId="11" xfId="0" applyNumberFormat="1" applyFont="1" applyFill="1" applyBorder="1" applyAlignment="1">
      <alignment horizontal="center" vertical="center" wrapText="1"/>
    </xf>
    <xf numFmtId="3" fontId="57" fillId="32" borderId="11" xfId="0" applyNumberFormat="1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horizontal="center" vertical="center" wrapText="1"/>
    </xf>
    <xf numFmtId="4" fontId="57" fillId="32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170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vertical="center"/>
    </xf>
    <xf numFmtId="49" fontId="13" fillId="32" borderId="11" xfId="0" applyNumberFormat="1" applyFont="1" applyFill="1" applyBorder="1" applyAlignment="1">
      <alignment horizontal="right" vertical="center" wrapText="1"/>
    </xf>
    <xf numFmtId="170" fontId="13" fillId="32" borderId="11" xfId="0" applyNumberFormat="1" applyFont="1" applyFill="1" applyBorder="1" applyAlignment="1">
      <alignment horizontal="right" vertical="center" wrapText="1"/>
    </xf>
    <xf numFmtId="49" fontId="12" fillId="32" borderId="11" xfId="0" applyNumberFormat="1" applyFont="1" applyFill="1" applyBorder="1" applyAlignment="1">
      <alignment horizontal="right" vertical="center" wrapText="1"/>
    </xf>
    <xf numFmtId="170" fontId="19" fillId="32" borderId="11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top" wrapText="1"/>
    </xf>
    <xf numFmtId="0" fontId="10" fillId="0" borderId="15" xfId="0" applyFont="1" applyBorder="1" applyAlignment="1">
      <alignment vertical="top"/>
    </xf>
    <xf numFmtId="49" fontId="7" fillId="32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0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justify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justify" vertical="center"/>
    </xf>
    <xf numFmtId="0" fontId="4" fillId="0" borderId="20" xfId="0" applyFont="1" applyBorder="1" applyAlignment="1">
      <alignment horizontal="justify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2" fontId="4" fillId="0" borderId="17" xfId="0" applyNumberFormat="1" applyFont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2" fontId="4" fillId="0" borderId="20" xfId="0" applyNumberFormat="1" applyFont="1" applyBorder="1" applyAlignment="1">
      <alignment horizontal="right" vertical="center"/>
    </xf>
    <xf numFmtId="2" fontId="4" fillId="0" borderId="23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2" fontId="4" fillId="0" borderId="23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wrapText="1"/>
    </xf>
    <xf numFmtId="4" fontId="10" fillId="0" borderId="15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right" wrapText="1"/>
    </xf>
    <xf numFmtId="4" fontId="10" fillId="0" borderId="15" xfId="0" applyNumberFormat="1" applyFont="1" applyBorder="1" applyAlignment="1">
      <alignment horizontal="right" wrapText="1"/>
    </xf>
    <xf numFmtId="4" fontId="4" fillId="0" borderId="24" xfId="0" applyNumberFormat="1" applyFont="1" applyBorder="1" applyAlignment="1">
      <alignment horizontal="right" wrapText="1"/>
    </xf>
    <xf numFmtId="49" fontId="9" fillId="32" borderId="1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4" fillId="0" borderId="25" xfId="0" applyNumberFormat="1" applyFont="1" applyBorder="1" applyAlignment="1">
      <alignment horizontal="right" wrapText="1"/>
    </xf>
    <xf numFmtId="4" fontId="10" fillId="0" borderId="26" xfId="0" applyNumberFormat="1" applyFont="1" applyBorder="1" applyAlignment="1">
      <alignment horizontal="right" wrapText="1"/>
    </xf>
    <xf numFmtId="2" fontId="4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/>
    </xf>
    <xf numFmtId="164" fontId="7" fillId="32" borderId="11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 applyProtection="1">
      <alignment horizontal="left" vertical="top" wrapText="1"/>
      <protection/>
    </xf>
    <xf numFmtId="0" fontId="10" fillId="0" borderId="15" xfId="0" applyFont="1" applyBorder="1" applyAlignment="1">
      <alignment/>
    </xf>
    <xf numFmtId="0" fontId="7" fillId="0" borderId="1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3" fontId="4" fillId="32" borderId="13" xfId="0" applyNumberFormat="1" applyFont="1" applyFill="1" applyBorder="1" applyAlignment="1" applyProtection="1">
      <alignment horizontal="left" vertical="top" wrapText="1"/>
      <protection/>
    </xf>
    <xf numFmtId="3" fontId="4" fillId="32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7" fillId="0" borderId="13" xfId="0" applyFont="1" applyFill="1" applyBorder="1" applyAlignment="1">
      <alignment wrapText="1"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8" fillId="0" borderId="15" xfId="0" applyFont="1" applyBorder="1" applyAlignment="1">
      <alignment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4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8" fillId="0" borderId="15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0" fillId="0" borderId="15" xfId="0" applyFont="1" applyBorder="1" applyAlignment="1">
      <alignment vertical="top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 wrapText="1"/>
    </xf>
    <xf numFmtId="3" fontId="4" fillId="32" borderId="13" xfId="0" applyNumberFormat="1" applyFont="1" applyFill="1" applyBorder="1" applyAlignment="1" applyProtection="1">
      <alignment vertical="top" wrapText="1"/>
      <protection/>
    </xf>
    <xf numFmtId="3" fontId="4" fillId="32" borderId="0" xfId="0" applyNumberFormat="1" applyFont="1" applyFill="1" applyBorder="1" applyAlignment="1" applyProtection="1">
      <alignment vertical="top" wrapText="1"/>
      <protection/>
    </xf>
    <xf numFmtId="0" fontId="4" fillId="32" borderId="13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4" fontId="9" fillId="32" borderId="0" xfId="0" applyNumberFormat="1" applyFont="1" applyFill="1" applyBorder="1" applyAlignment="1">
      <alignment horizontal="right" vertical="center" wrapText="1"/>
    </xf>
    <xf numFmtId="49" fontId="13" fillId="32" borderId="13" xfId="0" applyNumberFormat="1" applyFont="1" applyFill="1" applyBorder="1" applyAlignment="1">
      <alignment horizontal="left" vertical="center" wrapText="1"/>
    </xf>
    <xf numFmtId="49" fontId="13" fillId="32" borderId="24" xfId="0" applyNumberFormat="1" applyFont="1" applyFill="1" applyBorder="1" applyAlignment="1">
      <alignment horizontal="left" vertical="center" wrapText="1"/>
    </xf>
    <xf numFmtId="49" fontId="13" fillId="32" borderId="15" xfId="0" applyNumberFormat="1" applyFont="1" applyFill="1" applyBorder="1" applyAlignment="1">
      <alignment horizontal="left" vertical="center" wrapText="1"/>
    </xf>
    <xf numFmtId="49" fontId="12" fillId="32" borderId="11" xfId="0" applyNumberFormat="1" applyFont="1" applyFill="1" applyBorder="1" applyAlignment="1">
      <alignment horizontal="left" vertical="center" wrapText="1"/>
    </xf>
    <xf numFmtId="49" fontId="12" fillId="32" borderId="13" xfId="0" applyNumberFormat="1" applyFont="1" applyFill="1" applyBorder="1" applyAlignment="1">
      <alignment horizontal="left" vertical="center" wrapText="1"/>
    </xf>
    <xf numFmtId="49" fontId="12" fillId="32" borderId="24" xfId="0" applyNumberFormat="1" applyFont="1" applyFill="1" applyBorder="1" applyAlignment="1">
      <alignment horizontal="left" vertical="center" wrapText="1"/>
    </xf>
    <xf numFmtId="49" fontId="12" fillId="32" borderId="15" xfId="0" applyNumberFormat="1" applyFont="1" applyFill="1" applyBorder="1" applyAlignment="1">
      <alignment horizontal="left" vertical="center" wrapText="1"/>
    </xf>
    <xf numFmtId="49" fontId="57" fillId="32" borderId="13" xfId="0" applyNumberFormat="1" applyFont="1" applyFill="1" applyBorder="1" applyAlignment="1">
      <alignment horizontal="left" vertical="center" wrapText="1"/>
    </xf>
    <xf numFmtId="49" fontId="56" fillId="32" borderId="24" xfId="0" applyNumberFormat="1" applyFont="1" applyFill="1" applyBorder="1" applyAlignment="1">
      <alignment horizontal="left" vertical="center" wrapText="1"/>
    </xf>
    <xf numFmtId="49" fontId="56" fillId="32" borderId="15" xfId="0" applyNumberFormat="1" applyFont="1" applyFill="1" applyBorder="1" applyAlignment="1">
      <alignment horizontal="left" vertical="center" wrapText="1"/>
    </xf>
    <xf numFmtId="49" fontId="57" fillId="32" borderId="24" xfId="0" applyNumberFormat="1" applyFont="1" applyFill="1" applyBorder="1" applyAlignment="1">
      <alignment horizontal="left" vertical="center" wrapText="1"/>
    </xf>
    <xf numFmtId="49" fontId="57" fillId="32" borderId="15" xfId="0" applyNumberFormat="1" applyFont="1" applyFill="1" applyBorder="1" applyAlignment="1">
      <alignment horizontal="left" vertical="center" wrapText="1"/>
    </xf>
    <xf numFmtId="49" fontId="17" fillId="32" borderId="13" xfId="0" applyNumberFormat="1" applyFont="1" applyFill="1" applyBorder="1" applyAlignment="1">
      <alignment horizontal="left" vertical="center" wrapText="1"/>
    </xf>
    <xf numFmtId="49" fontId="17" fillId="32" borderId="24" xfId="0" applyNumberFormat="1" applyFont="1" applyFill="1" applyBorder="1" applyAlignment="1">
      <alignment horizontal="left" vertical="center" wrapText="1"/>
    </xf>
    <xf numFmtId="49" fontId="17" fillId="32" borderId="15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9" fontId="16" fillId="32" borderId="11" xfId="0" applyNumberFormat="1" applyFont="1" applyFill="1" applyBorder="1" applyAlignment="1">
      <alignment horizontal="left" vertical="center" wrapText="1"/>
    </xf>
    <xf numFmtId="49" fontId="12" fillId="32" borderId="13" xfId="0" applyNumberFormat="1" applyFont="1" applyFill="1" applyBorder="1" applyAlignment="1">
      <alignment horizontal="center" vertical="center" wrapText="1"/>
    </xf>
    <xf numFmtId="49" fontId="12" fillId="32" borderId="24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13" fillId="32" borderId="1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2" fillId="32" borderId="11" xfId="0" applyNumberFormat="1" applyFont="1" applyFill="1" applyBorder="1" applyAlignment="1">
      <alignment vertical="center" wrapText="1"/>
    </xf>
    <xf numFmtId="49" fontId="57" fillId="32" borderId="11" xfId="0" applyNumberFormat="1" applyFont="1" applyFill="1" applyBorder="1" applyAlignment="1">
      <alignment horizontal="left" vertical="center" wrapText="1"/>
    </xf>
    <xf numFmtId="49" fontId="12" fillId="32" borderId="13" xfId="0" applyNumberFormat="1" applyFont="1" applyFill="1" applyBorder="1" applyAlignment="1">
      <alignment horizontal="left" wrapText="1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15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wrapText="1"/>
    </xf>
    <xf numFmtId="49" fontId="12" fillId="0" borderId="11" xfId="0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2" fillId="32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5" xfId="0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4" fillId="0" borderId="13" xfId="0" applyNumberFormat="1" applyFont="1" applyBorder="1" applyAlignment="1">
      <alignment wrapText="1"/>
    </xf>
    <xf numFmtId="4" fontId="10" fillId="0" borderId="15" xfId="0" applyNumberFormat="1" applyFont="1" applyBorder="1" applyAlignment="1">
      <alignment wrapText="1"/>
    </xf>
    <xf numFmtId="4" fontId="4" fillId="0" borderId="31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3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7" fillId="0" borderId="13" xfId="0" applyNumberFormat="1" applyFont="1" applyBorder="1" applyAlignment="1">
      <alignment wrapText="1"/>
    </xf>
    <xf numFmtId="4" fontId="8" fillId="0" borderId="15" xfId="0" applyNumberFormat="1" applyFont="1" applyBorder="1" applyAlignment="1">
      <alignment wrapText="1"/>
    </xf>
    <xf numFmtId="4" fontId="7" fillId="0" borderId="13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center" wrapText="1"/>
    </xf>
    <xf numFmtId="4" fontId="4" fillId="0" borderId="33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4" fontId="4" fillId="0" borderId="32" xfId="0" applyNumberFormat="1" applyFont="1" applyBorder="1" applyAlignment="1">
      <alignment horizontal="right" wrapText="1"/>
    </xf>
    <xf numFmtId="4" fontId="4" fillId="0" borderId="29" xfId="0" applyNumberFormat="1" applyFont="1" applyBorder="1" applyAlignment="1">
      <alignment horizontal="right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horizontal="justify" vertical="center"/>
    </xf>
    <xf numFmtId="0" fontId="4" fillId="0" borderId="19" xfId="0" applyFont="1" applyBorder="1" applyAlignment="1">
      <alignment horizontal="justify" vertical="center"/>
    </xf>
    <xf numFmtId="2" fontId="4" fillId="0" borderId="18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justify" vertical="center"/>
    </xf>
    <xf numFmtId="0" fontId="7" fillId="0" borderId="35" xfId="0" applyFont="1" applyBorder="1" applyAlignment="1">
      <alignment horizontal="center" vertical="justify" wrapText="1"/>
    </xf>
    <xf numFmtId="0" fontId="8" fillId="0" borderId="35" xfId="0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3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24.50390625" style="0" customWidth="1"/>
    <col min="2" max="2" width="27.25390625" style="0" customWidth="1"/>
    <col min="3" max="3" width="6.50390625" style="0" customWidth="1"/>
    <col min="4" max="4" width="24.50390625" style="0" customWidth="1"/>
    <col min="5" max="5" width="19.00390625" style="0" customWidth="1"/>
    <col min="6" max="6" width="4.125" style="0" customWidth="1"/>
    <col min="7" max="7" width="12.50390625" style="0" customWidth="1"/>
    <col min="8" max="8" width="14.875" style="0" customWidth="1"/>
    <col min="9" max="9" width="15.875" style="0" customWidth="1"/>
    <col min="10" max="10" width="17.75390625" style="0" customWidth="1"/>
  </cols>
  <sheetData>
    <row r="1" ht="13.5" customHeight="1"/>
    <row r="2" spans="3:12" ht="18.75">
      <c r="C2" s="188" t="s">
        <v>184</v>
      </c>
      <c r="D2" s="188"/>
      <c r="E2" s="2"/>
      <c r="F2" s="2"/>
      <c r="G2" s="2"/>
      <c r="J2" s="2"/>
      <c r="K2" s="2"/>
      <c r="L2" s="2"/>
    </row>
    <row r="3" ht="12.75">
      <c r="A3" t="s">
        <v>286</v>
      </c>
    </row>
    <row r="4" spans="2:12" ht="48" customHeight="1">
      <c r="B4" s="1"/>
      <c r="C4" s="189" t="s">
        <v>435</v>
      </c>
      <c r="D4" s="189"/>
      <c r="E4" s="189"/>
      <c r="F4" s="1"/>
      <c r="G4" s="1"/>
      <c r="H4" s="1"/>
      <c r="I4" s="1"/>
      <c r="J4" s="1"/>
      <c r="K4" s="1"/>
      <c r="L4" s="1"/>
    </row>
    <row r="5" spans="2:12" ht="15.75">
      <c r="B5" s="1"/>
      <c r="C5" s="30"/>
      <c r="D5" s="30"/>
      <c r="E5" s="30"/>
      <c r="F5" s="1"/>
      <c r="G5" s="1"/>
      <c r="H5" s="1"/>
      <c r="I5" s="1"/>
      <c r="J5" s="1"/>
      <c r="K5" s="1"/>
      <c r="L5" s="1"/>
    </row>
    <row r="6" spans="1:5" ht="33" customHeight="1">
      <c r="A6" s="191" t="s">
        <v>219</v>
      </c>
      <c r="B6" s="191"/>
      <c r="C6" s="191"/>
      <c r="D6" s="191"/>
      <c r="E6" s="191"/>
    </row>
    <row r="7" spans="1:5" ht="15.75">
      <c r="A7" s="3"/>
      <c r="B7" s="3"/>
      <c r="C7" s="3"/>
      <c r="D7" s="3"/>
      <c r="E7" s="3" t="s">
        <v>68</v>
      </c>
    </row>
    <row r="8" spans="1:5" ht="12.75" customHeight="1">
      <c r="A8" s="192" t="s">
        <v>108</v>
      </c>
      <c r="B8" s="193"/>
      <c r="C8" s="174" t="s">
        <v>109</v>
      </c>
      <c r="D8" s="202"/>
      <c r="E8" s="196" t="s">
        <v>314</v>
      </c>
    </row>
    <row r="9" spans="1:5" ht="93.75" customHeight="1">
      <c r="A9" s="194"/>
      <c r="B9" s="195"/>
      <c r="C9" s="87" t="s">
        <v>110</v>
      </c>
      <c r="D9" s="88" t="s">
        <v>111</v>
      </c>
      <c r="E9" s="197"/>
    </row>
    <row r="10" spans="1:10" ht="21" customHeight="1">
      <c r="A10" s="200" t="s">
        <v>153</v>
      </c>
      <c r="B10" s="201"/>
      <c r="C10" s="23"/>
      <c r="D10" s="23"/>
      <c r="E10" s="36">
        <f>E11+E38+E48+E55</f>
        <v>29979.199999999997</v>
      </c>
      <c r="G10" s="108"/>
      <c r="H10" s="108"/>
      <c r="I10" s="108"/>
      <c r="J10" s="108"/>
    </row>
    <row r="11" spans="1:5" ht="22.5" customHeight="1">
      <c r="A11" s="179" t="s">
        <v>113</v>
      </c>
      <c r="B11" s="181"/>
      <c r="C11" s="24">
        <v>182</v>
      </c>
      <c r="D11" s="78"/>
      <c r="E11" s="90">
        <f>E12+E18+E23+E26+E35</f>
        <v>16011.5</v>
      </c>
    </row>
    <row r="12" spans="1:5" ht="22.5" customHeight="1">
      <c r="A12" s="169" t="s">
        <v>268</v>
      </c>
      <c r="B12" s="170"/>
      <c r="C12" s="24">
        <v>182</v>
      </c>
      <c r="D12" s="78"/>
      <c r="E12" s="90">
        <f>E13+E14+E15+E16</f>
        <v>1808.3</v>
      </c>
    </row>
    <row r="13" spans="1:9" ht="93.75" customHeight="1">
      <c r="A13" s="186" t="s">
        <v>260</v>
      </c>
      <c r="B13" s="187"/>
      <c r="C13" s="94">
        <v>182</v>
      </c>
      <c r="D13" s="78" t="s">
        <v>261</v>
      </c>
      <c r="E13" s="69">
        <v>682.5</v>
      </c>
      <c r="H13" s="207"/>
      <c r="I13" s="207"/>
    </row>
    <row r="14" spans="1:9" ht="120" customHeight="1">
      <c r="A14" s="186" t="s">
        <v>264</v>
      </c>
      <c r="B14" s="187"/>
      <c r="C14" s="94">
        <v>182</v>
      </c>
      <c r="D14" s="78" t="s">
        <v>265</v>
      </c>
      <c r="E14" s="69">
        <v>15.3</v>
      </c>
      <c r="H14" s="97"/>
      <c r="I14" s="97"/>
    </row>
    <row r="15" spans="1:9" s="93" customFormat="1" ht="95.25" customHeight="1">
      <c r="A15" s="186" t="s">
        <v>262</v>
      </c>
      <c r="B15" s="187"/>
      <c r="C15" s="94">
        <v>182</v>
      </c>
      <c r="D15" s="92" t="s">
        <v>263</v>
      </c>
      <c r="E15" s="95">
        <v>1169.2</v>
      </c>
      <c r="H15" s="98"/>
      <c r="I15" s="98"/>
    </row>
    <row r="16" spans="1:9" s="93" customFormat="1" ht="95.25" customHeight="1">
      <c r="A16" s="186" t="s">
        <v>266</v>
      </c>
      <c r="B16" s="187"/>
      <c r="C16" s="91">
        <v>182</v>
      </c>
      <c r="D16" s="92" t="s">
        <v>267</v>
      </c>
      <c r="E16" s="95">
        <v>-58.7</v>
      </c>
      <c r="H16" s="98"/>
      <c r="I16" s="98"/>
    </row>
    <row r="17" spans="1:9" s="93" customFormat="1" ht="61.5" customHeight="1">
      <c r="A17" s="182" t="s">
        <v>322</v>
      </c>
      <c r="B17" s="183"/>
      <c r="C17" s="91">
        <v>161</v>
      </c>
      <c r="D17" s="92" t="s">
        <v>323</v>
      </c>
      <c r="E17" s="95">
        <v>3.5</v>
      </c>
      <c r="H17" s="98"/>
      <c r="I17" s="98"/>
    </row>
    <row r="18" spans="1:5" ht="21" customHeight="1">
      <c r="A18" s="179" t="s">
        <v>3</v>
      </c>
      <c r="B18" s="176"/>
      <c r="C18" s="24">
        <v>182</v>
      </c>
      <c r="D18" s="79" t="s">
        <v>114</v>
      </c>
      <c r="E18" s="90">
        <f>SUM(E19:E22)</f>
        <v>5784.200000000001</v>
      </c>
    </row>
    <row r="19" spans="1:5" ht="93" customHeight="1">
      <c r="A19" s="184" t="s">
        <v>188</v>
      </c>
      <c r="B19" s="185"/>
      <c r="C19" s="80">
        <v>182</v>
      </c>
      <c r="D19" s="67" t="s">
        <v>189</v>
      </c>
      <c r="E19" s="69">
        <v>5757.3</v>
      </c>
    </row>
    <row r="20" spans="1:5" ht="109.5" customHeight="1">
      <c r="A20" s="175" t="s">
        <v>321</v>
      </c>
      <c r="B20" s="176"/>
      <c r="C20" s="80">
        <v>182</v>
      </c>
      <c r="D20" s="67" t="s">
        <v>190</v>
      </c>
      <c r="E20" s="69">
        <v>3.8</v>
      </c>
    </row>
    <row r="21" spans="1:5" ht="45.75" customHeight="1">
      <c r="A21" s="182" t="s">
        <v>320</v>
      </c>
      <c r="B21" s="183"/>
      <c r="C21" s="80">
        <v>182</v>
      </c>
      <c r="D21" s="67" t="s">
        <v>193</v>
      </c>
      <c r="E21" s="69">
        <v>17.8</v>
      </c>
    </row>
    <row r="22" spans="1:5" ht="111" customHeight="1">
      <c r="A22" s="182" t="s">
        <v>319</v>
      </c>
      <c r="B22" s="183"/>
      <c r="C22" s="80">
        <v>182</v>
      </c>
      <c r="D22" s="67" t="s">
        <v>194</v>
      </c>
      <c r="E22" s="69">
        <v>5.3</v>
      </c>
    </row>
    <row r="23" spans="1:5" ht="24" customHeight="1">
      <c r="A23" s="179" t="s">
        <v>115</v>
      </c>
      <c r="B23" s="176"/>
      <c r="C23" s="24">
        <v>182</v>
      </c>
      <c r="D23" s="79" t="s">
        <v>116</v>
      </c>
      <c r="E23" s="90">
        <f>E24</f>
        <v>2070.6</v>
      </c>
    </row>
    <row r="24" spans="1:5" ht="21" customHeight="1">
      <c r="A24" s="175" t="s">
        <v>2</v>
      </c>
      <c r="B24" s="176"/>
      <c r="C24" s="80">
        <v>182</v>
      </c>
      <c r="D24" s="67" t="s">
        <v>154</v>
      </c>
      <c r="E24" s="69">
        <v>2070.6</v>
      </c>
    </row>
    <row r="25" spans="1:5" ht="34.5" customHeight="1" hidden="1">
      <c r="A25" s="175" t="s">
        <v>155</v>
      </c>
      <c r="B25" s="176"/>
      <c r="C25" s="80">
        <v>182</v>
      </c>
      <c r="D25" s="67" t="s">
        <v>156</v>
      </c>
      <c r="E25" s="69">
        <v>0.9</v>
      </c>
    </row>
    <row r="26" spans="1:5" ht="24.75" customHeight="1">
      <c r="A26" s="179" t="s">
        <v>117</v>
      </c>
      <c r="B26" s="176"/>
      <c r="C26" s="24">
        <v>182</v>
      </c>
      <c r="D26" s="79" t="s">
        <v>118</v>
      </c>
      <c r="E26" s="90">
        <f>E27+E29</f>
        <v>6344.9</v>
      </c>
    </row>
    <row r="27" spans="1:5" ht="54" customHeight="1">
      <c r="A27" s="175" t="s">
        <v>318</v>
      </c>
      <c r="B27" s="176"/>
      <c r="C27" s="80">
        <v>182</v>
      </c>
      <c r="D27" s="67" t="s">
        <v>120</v>
      </c>
      <c r="E27" s="69">
        <v>932.7</v>
      </c>
    </row>
    <row r="28" spans="1:5" ht="48.75" customHeight="1" hidden="1">
      <c r="A28" s="175"/>
      <c r="B28" s="176"/>
      <c r="C28" s="80">
        <v>182</v>
      </c>
      <c r="D28" s="67" t="s">
        <v>4</v>
      </c>
      <c r="E28" s="69"/>
    </row>
    <row r="29" spans="1:5" ht="24" customHeight="1">
      <c r="A29" s="179" t="s">
        <v>7</v>
      </c>
      <c r="B29" s="181"/>
      <c r="C29" s="80">
        <v>182</v>
      </c>
      <c r="D29" s="67" t="s">
        <v>6</v>
      </c>
      <c r="E29" s="69">
        <f>(E31+E32+E30)</f>
        <v>5412.2</v>
      </c>
    </row>
    <row r="30" spans="1:5" ht="78" customHeight="1">
      <c r="A30" s="184" t="s">
        <v>316</v>
      </c>
      <c r="B30" s="185"/>
      <c r="C30" s="80">
        <v>182</v>
      </c>
      <c r="D30" s="67" t="s">
        <v>317</v>
      </c>
      <c r="E30" s="69">
        <v>3</v>
      </c>
    </row>
    <row r="31" spans="1:5" ht="81.75" customHeight="1">
      <c r="A31" s="175" t="s">
        <v>64</v>
      </c>
      <c r="B31" s="176"/>
      <c r="C31" s="80">
        <v>182</v>
      </c>
      <c r="D31" s="70" t="s">
        <v>195</v>
      </c>
      <c r="E31" s="69">
        <v>2731.5</v>
      </c>
    </row>
    <row r="32" spans="1:5" ht="80.25" customHeight="1">
      <c r="A32" s="175" t="s">
        <v>65</v>
      </c>
      <c r="B32" s="168"/>
      <c r="C32" s="80">
        <v>182</v>
      </c>
      <c r="D32" s="67" t="s">
        <v>8</v>
      </c>
      <c r="E32" s="69">
        <v>2677.7</v>
      </c>
    </row>
    <row r="33" spans="1:5" s="4" customFormat="1" ht="43.5" customHeight="1" hidden="1">
      <c r="A33" s="179" t="s">
        <v>122</v>
      </c>
      <c r="B33" s="190"/>
      <c r="C33" s="24">
        <v>182</v>
      </c>
      <c r="D33" s="28" t="s">
        <v>123</v>
      </c>
      <c r="E33" s="90">
        <f>(E34)</f>
        <v>0</v>
      </c>
    </row>
    <row r="34" spans="1:5" s="4" customFormat="1" ht="0.75" customHeight="1">
      <c r="A34" s="175" t="s">
        <v>196</v>
      </c>
      <c r="B34" s="168"/>
      <c r="C34" s="80">
        <v>182</v>
      </c>
      <c r="D34" s="63" t="s">
        <v>197</v>
      </c>
      <c r="E34" s="69">
        <v>0</v>
      </c>
    </row>
    <row r="35" spans="1:5" s="4" customFormat="1" ht="60" customHeight="1">
      <c r="A35" s="186" t="s">
        <v>425</v>
      </c>
      <c r="B35" s="187"/>
      <c r="C35" s="80">
        <v>161</v>
      </c>
      <c r="D35" s="63" t="s">
        <v>323</v>
      </c>
      <c r="E35" s="69">
        <v>3.5</v>
      </c>
    </row>
    <row r="36" spans="1:5" s="4" customFormat="1" ht="30" customHeight="1">
      <c r="A36" s="106"/>
      <c r="B36" s="105"/>
      <c r="C36" s="80"/>
      <c r="D36" s="63"/>
      <c r="E36" s="69"/>
    </row>
    <row r="37" spans="1:5" s="4" customFormat="1" ht="0.75" customHeight="1">
      <c r="A37" s="106"/>
      <c r="B37" s="105"/>
      <c r="C37" s="80"/>
      <c r="D37" s="63"/>
      <c r="E37" s="69"/>
    </row>
    <row r="38" spans="1:5" ht="29.25" customHeight="1">
      <c r="A38" s="167" t="s">
        <v>124</v>
      </c>
      <c r="B38" s="181"/>
      <c r="C38" s="25">
        <v>821</v>
      </c>
      <c r="D38" s="81"/>
      <c r="E38" s="90">
        <f>(E39+E45+E47)</f>
        <v>8664.1</v>
      </c>
    </row>
    <row r="39" spans="1:5" ht="31.5" customHeight="1">
      <c r="A39" s="179" t="s">
        <v>125</v>
      </c>
      <c r="B39" s="168"/>
      <c r="C39" s="26">
        <v>821</v>
      </c>
      <c r="D39" s="28" t="s">
        <v>126</v>
      </c>
      <c r="E39" s="90">
        <f>E41+E43</f>
        <v>2883.8</v>
      </c>
    </row>
    <row r="40" spans="1:10" ht="106.5" customHeight="1" hidden="1">
      <c r="A40" s="175" t="s">
        <v>198</v>
      </c>
      <c r="B40" s="168"/>
      <c r="C40" s="82">
        <v>821</v>
      </c>
      <c r="D40" s="63" t="s">
        <v>128</v>
      </c>
      <c r="E40" s="69">
        <v>2845</v>
      </c>
      <c r="G40" s="96"/>
      <c r="H40" s="76"/>
      <c r="I40" s="76"/>
      <c r="J40" s="107"/>
    </row>
    <row r="41" spans="1:5" ht="96.75" customHeight="1" hidden="1">
      <c r="A41" s="198" t="s">
        <v>315</v>
      </c>
      <c r="B41" s="199"/>
      <c r="C41" s="82">
        <v>821</v>
      </c>
      <c r="D41" s="63" t="s">
        <v>200</v>
      </c>
      <c r="E41" s="69"/>
    </row>
    <row r="42" spans="1:5" ht="1.5" customHeight="1" hidden="1">
      <c r="A42" s="130"/>
      <c r="B42" s="131"/>
      <c r="C42" s="82"/>
      <c r="D42" s="63"/>
      <c r="E42" s="69"/>
    </row>
    <row r="43" spans="1:5" ht="114.75" customHeight="1">
      <c r="A43" s="174" t="s">
        <v>203</v>
      </c>
      <c r="B43" s="168"/>
      <c r="C43" s="82">
        <v>821</v>
      </c>
      <c r="D43" s="63" t="s">
        <v>201</v>
      </c>
      <c r="E43" s="69">
        <v>2883.8</v>
      </c>
    </row>
    <row r="44" spans="1:5" ht="129.75" customHeight="1" hidden="1">
      <c r="A44" s="174" t="s">
        <v>157</v>
      </c>
      <c r="B44" s="168"/>
      <c r="C44" s="82">
        <v>821</v>
      </c>
      <c r="D44" s="63" t="s">
        <v>202</v>
      </c>
      <c r="E44" s="69"/>
    </row>
    <row r="45" spans="1:5" ht="35.25" customHeight="1">
      <c r="A45" s="179" t="s">
        <v>129</v>
      </c>
      <c r="B45" s="190"/>
      <c r="C45" s="26">
        <v>821</v>
      </c>
      <c r="D45" s="83" t="s">
        <v>130</v>
      </c>
      <c r="E45" s="90">
        <f>(E46)</f>
        <v>5779.8</v>
      </c>
    </row>
    <row r="46" spans="1:5" ht="60.75" customHeight="1">
      <c r="A46" s="180" t="s">
        <v>61</v>
      </c>
      <c r="B46" s="168"/>
      <c r="C46" s="82">
        <v>821</v>
      </c>
      <c r="D46" s="70" t="s">
        <v>204</v>
      </c>
      <c r="E46" s="69">
        <v>5779.8</v>
      </c>
    </row>
    <row r="47" spans="1:5" ht="60.75" customHeight="1">
      <c r="A47" s="182" t="s">
        <v>424</v>
      </c>
      <c r="B47" s="183"/>
      <c r="C47" s="82">
        <v>821</v>
      </c>
      <c r="D47" s="70" t="s">
        <v>324</v>
      </c>
      <c r="E47" s="90">
        <v>0.5</v>
      </c>
    </row>
    <row r="48" spans="1:5" ht="32.25" customHeight="1">
      <c r="A48" s="167" t="s">
        <v>269</v>
      </c>
      <c r="B48" s="168"/>
      <c r="C48" s="26">
        <v>992</v>
      </c>
      <c r="D48" s="70"/>
      <c r="E48" s="90">
        <f>E49+E52</f>
        <v>955.6</v>
      </c>
    </row>
    <row r="49" spans="1:5" ht="39.75" customHeight="1">
      <c r="A49" s="179" t="s">
        <v>125</v>
      </c>
      <c r="B49" s="168"/>
      <c r="C49" s="26">
        <v>992</v>
      </c>
      <c r="D49" s="28" t="s">
        <v>126</v>
      </c>
      <c r="E49" s="90">
        <f>E51</f>
        <v>951.5</v>
      </c>
    </row>
    <row r="50" spans="1:5" ht="99.75" customHeight="1" hidden="1">
      <c r="A50" s="180" t="s">
        <v>158</v>
      </c>
      <c r="B50" s="168"/>
      <c r="C50" s="82">
        <v>992</v>
      </c>
      <c r="D50" s="70" t="s">
        <v>131</v>
      </c>
      <c r="E50" s="69">
        <v>199852.59</v>
      </c>
    </row>
    <row r="51" spans="1:5" ht="75.75" customHeight="1">
      <c r="A51" s="180" t="s">
        <v>159</v>
      </c>
      <c r="B51" s="168"/>
      <c r="C51" s="82">
        <v>992</v>
      </c>
      <c r="D51" s="70" t="s">
        <v>9</v>
      </c>
      <c r="E51" s="69">
        <v>951.5</v>
      </c>
    </row>
    <row r="52" spans="1:5" ht="45.75" customHeight="1">
      <c r="A52" s="180" t="s">
        <v>220</v>
      </c>
      <c r="B52" s="206"/>
      <c r="C52" s="82">
        <v>992</v>
      </c>
      <c r="D52" s="70" t="s">
        <v>225</v>
      </c>
      <c r="E52" s="69">
        <v>4.1</v>
      </c>
    </row>
    <row r="53" spans="1:5" ht="34.5" customHeight="1" hidden="1">
      <c r="A53" s="180" t="s">
        <v>221</v>
      </c>
      <c r="B53" s="206"/>
      <c r="C53" s="82">
        <v>992</v>
      </c>
      <c r="D53" s="70" t="s">
        <v>227</v>
      </c>
      <c r="E53" s="69">
        <v>0</v>
      </c>
    </row>
    <row r="54" spans="1:5" ht="0.75" customHeight="1" hidden="1">
      <c r="A54" s="180" t="s">
        <v>222</v>
      </c>
      <c r="B54" s="206"/>
      <c r="C54" s="82">
        <v>992</v>
      </c>
      <c r="D54" s="70" t="s">
        <v>226</v>
      </c>
      <c r="E54" s="69">
        <v>0</v>
      </c>
    </row>
    <row r="55" spans="1:5" ht="21" customHeight="1">
      <c r="A55" s="200" t="s">
        <v>11</v>
      </c>
      <c r="B55" s="168"/>
      <c r="C55" s="26">
        <v>992</v>
      </c>
      <c r="D55" s="83" t="s">
        <v>10</v>
      </c>
      <c r="E55" s="90">
        <f>E56+E71</f>
        <v>4348</v>
      </c>
    </row>
    <row r="56" spans="1:9" ht="34.5" customHeight="1">
      <c r="A56" s="174" t="s">
        <v>132</v>
      </c>
      <c r="B56" s="176"/>
      <c r="C56" s="82">
        <v>992</v>
      </c>
      <c r="D56" s="70" t="s">
        <v>133</v>
      </c>
      <c r="E56" s="69">
        <f>E61+E63</f>
        <v>4408</v>
      </c>
      <c r="H56" s="107"/>
      <c r="I56" s="107"/>
    </row>
    <row r="57" spans="1:5" ht="31.5" customHeight="1" hidden="1">
      <c r="A57" s="177" t="s">
        <v>160</v>
      </c>
      <c r="B57" s="178"/>
      <c r="C57" s="82">
        <v>992</v>
      </c>
      <c r="D57" s="70" t="s">
        <v>161</v>
      </c>
      <c r="E57" s="90">
        <v>360</v>
      </c>
    </row>
    <row r="58" spans="1:5" ht="36" customHeight="1" hidden="1">
      <c r="A58" s="177" t="s">
        <v>163</v>
      </c>
      <c r="B58" s="178"/>
      <c r="C58" s="82">
        <v>992</v>
      </c>
      <c r="D58" s="70" t="s">
        <v>162</v>
      </c>
      <c r="E58" s="69">
        <v>250</v>
      </c>
    </row>
    <row r="59" spans="1:5" ht="40.5" customHeight="1" hidden="1">
      <c r="A59" s="177" t="s">
        <v>223</v>
      </c>
      <c r="B59" s="178"/>
      <c r="C59" s="82">
        <v>992</v>
      </c>
      <c r="D59" s="70" t="s">
        <v>228</v>
      </c>
      <c r="E59" s="69">
        <v>110</v>
      </c>
    </row>
    <row r="60" spans="1:5" ht="34.5" customHeight="1" hidden="1">
      <c r="A60" s="177" t="s">
        <v>223</v>
      </c>
      <c r="B60" s="178"/>
      <c r="C60" s="82">
        <v>992</v>
      </c>
      <c r="D60" s="70" t="s">
        <v>224</v>
      </c>
      <c r="E60" s="69">
        <v>110</v>
      </c>
    </row>
    <row r="61" spans="1:5" ht="31.5" customHeight="1">
      <c r="A61" s="174" t="s">
        <v>134</v>
      </c>
      <c r="B61" s="176"/>
      <c r="C61" s="82">
        <v>992</v>
      </c>
      <c r="D61" s="70" t="s">
        <v>135</v>
      </c>
      <c r="E61" s="90">
        <f>E62</f>
        <v>4013.5</v>
      </c>
    </row>
    <row r="62" spans="1:5" ht="20.25" customHeight="1">
      <c r="A62" s="205" t="s">
        <v>14</v>
      </c>
      <c r="B62" s="185"/>
      <c r="C62" s="82">
        <v>992</v>
      </c>
      <c r="D62" s="84" t="s">
        <v>15</v>
      </c>
      <c r="E62" s="69">
        <v>4013.5</v>
      </c>
    </row>
    <row r="63" spans="1:5" ht="37.5" customHeight="1">
      <c r="A63" s="205" t="s">
        <v>136</v>
      </c>
      <c r="B63" s="185"/>
      <c r="C63" s="82">
        <v>992</v>
      </c>
      <c r="D63" s="72" t="s">
        <v>137</v>
      </c>
      <c r="E63" s="90">
        <f>E64+E65</f>
        <v>394.5</v>
      </c>
    </row>
    <row r="64" spans="1:5" ht="39" customHeight="1">
      <c r="A64" s="203" t="s">
        <v>164</v>
      </c>
      <c r="B64" s="185"/>
      <c r="C64" s="82">
        <v>992</v>
      </c>
      <c r="D64" s="72" t="s">
        <v>165</v>
      </c>
      <c r="E64" s="69">
        <v>390.6</v>
      </c>
    </row>
    <row r="65" spans="1:5" ht="32.25" customHeight="1">
      <c r="A65" s="203" t="s">
        <v>13</v>
      </c>
      <c r="B65" s="185"/>
      <c r="C65" s="82">
        <v>992</v>
      </c>
      <c r="D65" s="72" t="s">
        <v>12</v>
      </c>
      <c r="E65" s="69">
        <v>3.9</v>
      </c>
    </row>
    <row r="66" spans="1:5" ht="19.5" customHeight="1" hidden="1">
      <c r="A66" s="203" t="s">
        <v>43</v>
      </c>
      <c r="B66" s="185"/>
      <c r="C66" s="82">
        <v>992</v>
      </c>
      <c r="D66" s="72" t="s">
        <v>138</v>
      </c>
      <c r="E66" s="37">
        <f>E67+E68</f>
        <v>0</v>
      </c>
    </row>
    <row r="67" spans="1:5" ht="0" customHeight="1" hidden="1">
      <c r="A67" s="203" t="s">
        <v>76</v>
      </c>
      <c r="B67" s="185"/>
      <c r="C67" s="82">
        <v>992</v>
      </c>
      <c r="D67" s="72" t="s">
        <v>139</v>
      </c>
      <c r="E67" s="69"/>
    </row>
    <row r="68" spans="1:5" ht="31.5" customHeight="1" hidden="1">
      <c r="A68" s="171" t="s">
        <v>206</v>
      </c>
      <c r="B68" s="172"/>
      <c r="C68" s="82">
        <v>992</v>
      </c>
      <c r="D68" s="72" t="s">
        <v>205</v>
      </c>
      <c r="E68" s="69"/>
    </row>
    <row r="69" spans="1:5" ht="18" customHeight="1" hidden="1">
      <c r="A69" s="180" t="s">
        <v>166</v>
      </c>
      <c r="B69" s="176"/>
      <c r="C69" s="82">
        <v>992</v>
      </c>
      <c r="D69" s="70" t="s">
        <v>167</v>
      </c>
      <c r="E69" s="69"/>
    </row>
    <row r="70" spans="1:5" ht="34.5" customHeight="1" hidden="1">
      <c r="A70" s="180" t="s">
        <v>231</v>
      </c>
      <c r="B70" s="206"/>
      <c r="C70" s="82">
        <v>992</v>
      </c>
      <c r="D70" s="70" t="s">
        <v>232</v>
      </c>
      <c r="E70" s="69">
        <v>0</v>
      </c>
    </row>
    <row r="71" spans="1:5" ht="54" customHeight="1">
      <c r="A71" s="180" t="s">
        <v>229</v>
      </c>
      <c r="B71" s="206"/>
      <c r="C71" s="82">
        <v>992</v>
      </c>
      <c r="D71" s="70" t="s">
        <v>230</v>
      </c>
      <c r="E71" s="69">
        <v>-60</v>
      </c>
    </row>
    <row r="72" spans="1:5" ht="21.75" customHeight="1">
      <c r="A72" s="85"/>
      <c r="B72" s="85"/>
      <c r="C72" s="86"/>
      <c r="D72" s="75"/>
      <c r="E72" s="76"/>
    </row>
    <row r="73" spans="1:5" ht="21.75" customHeight="1">
      <c r="A73" s="204" t="s">
        <v>168</v>
      </c>
      <c r="B73" s="204"/>
      <c r="C73" s="19"/>
      <c r="D73" s="173" t="s">
        <v>248</v>
      </c>
      <c r="E73" s="173"/>
    </row>
  </sheetData>
  <sheetProtection/>
  <mergeCells count="68">
    <mergeCell ref="A51:B51"/>
    <mergeCell ref="A30:B30"/>
    <mergeCell ref="A17:B17"/>
    <mergeCell ref="A47:B47"/>
    <mergeCell ref="A13:B13"/>
    <mergeCell ref="H13:I13"/>
    <mergeCell ref="A14:B14"/>
    <mergeCell ref="A15:B15"/>
    <mergeCell ref="A16:B16"/>
    <mergeCell ref="A21:B21"/>
    <mergeCell ref="A61:B61"/>
    <mergeCell ref="A52:B52"/>
    <mergeCell ref="A53:B53"/>
    <mergeCell ref="A54:B54"/>
    <mergeCell ref="A59:B59"/>
    <mergeCell ref="A60:B60"/>
    <mergeCell ref="A58:B58"/>
    <mergeCell ref="A56:B56"/>
    <mergeCell ref="A55:B55"/>
    <mergeCell ref="A67:B67"/>
    <mergeCell ref="A73:B73"/>
    <mergeCell ref="A62:B62"/>
    <mergeCell ref="A63:B63"/>
    <mergeCell ref="A65:B65"/>
    <mergeCell ref="A66:B66"/>
    <mergeCell ref="A69:B69"/>
    <mergeCell ref="A71:B71"/>
    <mergeCell ref="A70:B70"/>
    <mergeCell ref="A64:B64"/>
    <mergeCell ref="E8:E9"/>
    <mergeCell ref="A41:B41"/>
    <mergeCell ref="A10:B10"/>
    <mergeCell ref="A11:B11"/>
    <mergeCell ref="A18:B18"/>
    <mergeCell ref="A27:B27"/>
    <mergeCell ref="A33:B33"/>
    <mergeCell ref="A28:B28"/>
    <mergeCell ref="A24:B24"/>
    <mergeCell ref="C8:D8"/>
    <mergeCell ref="C2:D2"/>
    <mergeCell ref="C4:E4"/>
    <mergeCell ref="A45:B45"/>
    <mergeCell ref="A50:B50"/>
    <mergeCell ref="A44:B44"/>
    <mergeCell ref="A38:B38"/>
    <mergeCell ref="A39:B39"/>
    <mergeCell ref="A40:B40"/>
    <mergeCell ref="A6:E6"/>
    <mergeCell ref="A8:B9"/>
    <mergeCell ref="A46:B46"/>
    <mergeCell ref="A29:B29"/>
    <mergeCell ref="A25:B25"/>
    <mergeCell ref="A22:B22"/>
    <mergeCell ref="A26:B26"/>
    <mergeCell ref="A19:B19"/>
    <mergeCell ref="A20:B20"/>
    <mergeCell ref="A23:B23"/>
    <mergeCell ref="A35:B35"/>
    <mergeCell ref="A48:B48"/>
    <mergeCell ref="A12:B12"/>
    <mergeCell ref="A68:B68"/>
    <mergeCell ref="D73:E73"/>
    <mergeCell ref="A43:B43"/>
    <mergeCell ref="A34:B34"/>
    <mergeCell ref="A31:B31"/>
    <mergeCell ref="A32:B32"/>
    <mergeCell ref="A57:B57"/>
    <mergeCell ref="A49:B49"/>
  </mergeCells>
  <printOptions/>
  <pageMargins left="0.4724409448818898" right="0.2362204724409449" top="0.63" bottom="0.48" header="0.2362204724409449" footer="0.1574803149606299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PageLayoutView="0" workbookViewId="0" topLeftCell="A59">
      <selection activeCell="E15" sqref="A15:E67"/>
    </sheetView>
  </sheetViews>
  <sheetFormatPr defaultColWidth="9.00390625" defaultRowHeight="12.75"/>
  <cols>
    <col min="1" max="1" width="41.75390625" style="0" customWidth="1"/>
    <col min="2" max="2" width="24.50390625" style="0" customWidth="1"/>
    <col min="3" max="4" width="14.50390625" style="0" customWidth="1"/>
    <col min="5" max="5" width="18.50390625" style="0" customWidth="1"/>
    <col min="6" max="6" width="17.875" style="0" customWidth="1"/>
    <col min="7" max="7" width="3.75390625" style="0" customWidth="1"/>
    <col min="9" max="9" width="21.625" style="0" customWidth="1"/>
  </cols>
  <sheetData>
    <row r="1" spans="1:5" ht="15">
      <c r="A1" s="6"/>
      <c r="B1" s="6"/>
      <c r="C1" s="6"/>
      <c r="D1" s="6"/>
      <c r="E1" s="6"/>
    </row>
    <row r="2" spans="1:5" ht="13.5" customHeight="1">
      <c r="A2" s="6"/>
      <c r="B2" s="208" t="s">
        <v>434</v>
      </c>
      <c r="C2" s="209"/>
      <c r="D2" s="209"/>
      <c r="E2" s="6"/>
    </row>
    <row r="3" spans="1:5" ht="15">
      <c r="A3" s="6"/>
      <c r="B3" s="6"/>
      <c r="C3" s="6"/>
      <c r="D3" s="6"/>
      <c r="E3" s="6"/>
    </row>
    <row r="4" spans="1:5" ht="42" customHeight="1">
      <c r="A4" s="6"/>
      <c r="B4" s="209" t="s">
        <v>433</v>
      </c>
      <c r="C4" s="209"/>
      <c r="D4" s="209"/>
      <c r="E4" s="6"/>
    </row>
    <row r="5" spans="1:5" ht="8.25" customHeight="1">
      <c r="A5" s="6"/>
      <c r="B5" s="29" t="s">
        <v>286</v>
      </c>
      <c r="C5" s="31"/>
      <c r="D5" s="31"/>
      <c r="E5" s="6"/>
    </row>
    <row r="6" spans="1:5" ht="56.25" customHeight="1">
      <c r="A6" s="210" t="s">
        <v>218</v>
      </c>
      <c r="B6" s="210"/>
      <c r="C6" s="210"/>
      <c r="D6" s="210"/>
      <c r="E6" s="6"/>
    </row>
    <row r="7" spans="1:5" ht="15">
      <c r="A7" s="6"/>
      <c r="B7" s="6"/>
      <c r="C7" s="6"/>
      <c r="D7" s="6" t="s">
        <v>251</v>
      </c>
      <c r="E7" s="6"/>
    </row>
    <row r="8" spans="1:5" ht="139.5" customHeight="1">
      <c r="A8" s="164" t="s">
        <v>108</v>
      </c>
      <c r="B8" s="164" t="s">
        <v>0</v>
      </c>
      <c r="C8" s="164" t="s">
        <v>427</v>
      </c>
      <c r="D8" s="164" t="s">
        <v>325</v>
      </c>
      <c r="E8" s="63"/>
    </row>
    <row r="9" spans="1:5" ht="15">
      <c r="A9" s="22" t="s">
        <v>112</v>
      </c>
      <c r="B9" s="28"/>
      <c r="C9" s="36">
        <f>C10+C15+C48</f>
        <v>29873.800000000003</v>
      </c>
      <c r="D9" s="36">
        <f>D10+D15+D48</f>
        <v>29979.2</v>
      </c>
      <c r="E9" s="37">
        <f>C9-D9</f>
        <v>-105.39999999999782</v>
      </c>
    </row>
    <row r="10" spans="1:5" ht="15">
      <c r="A10" s="22" t="s">
        <v>271</v>
      </c>
      <c r="B10" s="28"/>
      <c r="C10" s="36">
        <f>C11+C12+C13+C14</f>
        <v>1770</v>
      </c>
      <c r="D10" s="36">
        <f>D11+D12+D13+D14</f>
        <v>1808.3</v>
      </c>
      <c r="E10" s="37">
        <f>D10-C10</f>
        <v>38.299999999999955</v>
      </c>
    </row>
    <row r="11" spans="1:8" ht="112.5" customHeight="1">
      <c r="A11" s="12" t="s">
        <v>260</v>
      </c>
      <c r="B11" s="63" t="s">
        <v>261</v>
      </c>
      <c r="C11" s="37">
        <v>655</v>
      </c>
      <c r="D11" s="69">
        <v>682.5</v>
      </c>
      <c r="E11" s="37">
        <f>C11-D11</f>
        <v>-27.5</v>
      </c>
      <c r="F11" s="211"/>
      <c r="G11" s="211"/>
      <c r="H11" s="211"/>
    </row>
    <row r="12" spans="1:8" ht="155.25" customHeight="1">
      <c r="A12" s="12" t="s">
        <v>264</v>
      </c>
      <c r="B12" s="63" t="s">
        <v>265</v>
      </c>
      <c r="C12" s="37">
        <v>15</v>
      </c>
      <c r="D12" s="69">
        <v>15.3</v>
      </c>
      <c r="E12" s="37">
        <f aca="true" t="shared" si="0" ref="E12:E62">C12-D12</f>
        <v>-0.3000000000000007</v>
      </c>
      <c r="F12" s="211"/>
      <c r="G12" s="211"/>
      <c r="H12" s="211"/>
    </row>
    <row r="13" spans="1:8" ht="123.75">
      <c r="A13" s="12" t="s">
        <v>262</v>
      </c>
      <c r="B13" s="63" t="s">
        <v>272</v>
      </c>
      <c r="C13" s="37">
        <v>1100</v>
      </c>
      <c r="D13" s="95">
        <v>1169.2</v>
      </c>
      <c r="E13" s="37">
        <f t="shared" si="0"/>
        <v>-69.20000000000005</v>
      </c>
      <c r="F13" s="211"/>
      <c r="G13" s="211"/>
      <c r="H13" s="211"/>
    </row>
    <row r="14" spans="1:10" ht="132.75" customHeight="1">
      <c r="A14" s="12" t="s">
        <v>266</v>
      </c>
      <c r="B14" s="63" t="s">
        <v>273</v>
      </c>
      <c r="C14" s="37">
        <v>0</v>
      </c>
      <c r="D14" s="95">
        <v>-58.7</v>
      </c>
      <c r="E14" s="37">
        <f t="shared" si="0"/>
        <v>58.7</v>
      </c>
      <c r="F14" s="211"/>
      <c r="G14" s="211"/>
      <c r="H14" s="211"/>
      <c r="I14" s="1"/>
      <c r="J14" s="1"/>
    </row>
    <row r="15" spans="1:8" ht="47.25" customHeight="1">
      <c r="A15" s="22" t="s">
        <v>71</v>
      </c>
      <c r="B15" s="28" t="s">
        <v>1</v>
      </c>
      <c r="C15" s="36">
        <f>C16+C21+C24+C33+C40+C31+C45+C46+C47+C27</f>
        <v>22821.200000000004</v>
      </c>
      <c r="D15" s="36">
        <f>D16+D21+D24+D33+D40+D31+D45+D46+D47+D27+D43</f>
        <v>23822.9</v>
      </c>
      <c r="E15" s="37">
        <f t="shared" si="0"/>
        <v>-1001.6999999999971</v>
      </c>
      <c r="F15" s="96"/>
      <c r="G15" s="96"/>
      <c r="H15" s="96"/>
    </row>
    <row r="16" spans="1:8" ht="15">
      <c r="A16" s="22" t="s">
        <v>3</v>
      </c>
      <c r="B16" s="28" t="s">
        <v>114</v>
      </c>
      <c r="C16" s="36">
        <f>C17</f>
        <v>5696.5</v>
      </c>
      <c r="D16" s="36">
        <f>D17+D18+D19+D20</f>
        <v>5784.200000000001</v>
      </c>
      <c r="E16" s="37">
        <f t="shared" si="0"/>
        <v>-87.70000000000073</v>
      </c>
      <c r="F16" s="96"/>
      <c r="G16" s="96"/>
      <c r="H16" s="96"/>
    </row>
    <row r="17" spans="1:8" ht="108" customHeight="1">
      <c r="A17" s="66" t="s">
        <v>188</v>
      </c>
      <c r="B17" s="67" t="s">
        <v>189</v>
      </c>
      <c r="C17" s="37">
        <v>5696.5</v>
      </c>
      <c r="D17" s="69">
        <v>5757.3</v>
      </c>
      <c r="E17" s="37">
        <f t="shared" si="0"/>
        <v>-60.80000000000018</v>
      </c>
      <c r="F17" s="211"/>
      <c r="G17" s="211"/>
      <c r="H17" s="211"/>
    </row>
    <row r="18" spans="1:6" ht="135" customHeight="1">
      <c r="A18" s="66" t="s">
        <v>207</v>
      </c>
      <c r="B18" s="67" t="s">
        <v>190</v>
      </c>
      <c r="C18" s="37"/>
      <c r="D18" s="69">
        <v>3.8</v>
      </c>
      <c r="E18" s="37">
        <f t="shared" si="0"/>
        <v>-3.8</v>
      </c>
      <c r="F18" s="96"/>
    </row>
    <row r="19" spans="1:5" ht="84.75" customHeight="1">
      <c r="A19" s="66" t="s">
        <v>191</v>
      </c>
      <c r="B19" s="67" t="s">
        <v>193</v>
      </c>
      <c r="C19" s="37"/>
      <c r="D19" s="69">
        <v>17.8</v>
      </c>
      <c r="E19" s="37">
        <f t="shared" si="0"/>
        <v>-17.8</v>
      </c>
    </row>
    <row r="20" spans="1:5" ht="96" customHeight="1">
      <c r="A20" s="66" t="s">
        <v>192</v>
      </c>
      <c r="B20" s="67" t="s">
        <v>194</v>
      </c>
      <c r="C20" s="37"/>
      <c r="D20" s="69">
        <v>5.3</v>
      </c>
      <c r="E20" s="37">
        <f t="shared" si="0"/>
        <v>-5.3</v>
      </c>
    </row>
    <row r="21" spans="1:5" ht="30" customHeight="1">
      <c r="A21" s="22" t="s">
        <v>115</v>
      </c>
      <c r="B21" s="28" t="s">
        <v>116</v>
      </c>
      <c r="C21" s="36">
        <f>C22+C23</f>
        <v>2000</v>
      </c>
      <c r="D21" s="36">
        <f>D22</f>
        <v>2070.6</v>
      </c>
      <c r="E21" s="37">
        <f t="shared" si="0"/>
        <v>-70.59999999999991</v>
      </c>
    </row>
    <row r="22" spans="1:5" ht="15">
      <c r="A22" s="12" t="s">
        <v>2</v>
      </c>
      <c r="B22" s="63" t="s">
        <v>154</v>
      </c>
      <c r="C22" s="37">
        <v>2000</v>
      </c>
      <c r="D22" s="37">
        <v>2070.6</v>
      </c>
      <c r="E22" s="37">
        <f t="shared" si="0"/>
        <v>-70.59999999999991</v>
      </c>
    </row>
    <row r="23" spans="1:5" ht="53.25" customHeight="1">
      <c r="A23" s="67" t="s">
        <v>155</v>
      </c>
      <c r="B23" s="67" t="s">
        <v>156</v>
      </c>
      <c r="C23" s="37"/>
      <c r="D23" s="37"/>
      <c r="E23" s="37">
        <f t="shared" si="0"/>
        <v>0</v>
      </c>
    </row>
    <row r="24" spans="1:5" ht="15">
      <c r="A24" s="22" t="s">
        <v>117</v>
      </c>
      <c r="B24" s="28" t="s">
        <v>118</v>
      </c>
      <c r="C24" s="36">
        <f>C25</f>
        <v>757.7</v>
      </c>
      <c r="D24" s="36">
        <f>D25</f>
        <v>932.7</v>
      </c>
      <c r="E24" s="37">
        <f t="shared" si="0"/>
        <v>-175</v>
      </c>
    </row>
    <row r="25" spans="1:5" ht="15">
      <c r="A25" s="12" t="s">
        <v>119</v>
      </c>
      <c r="B25" s="63" t="s">
        <v>120</v>
      </c>
      <c r="C25" s="37">
        <v>757.7</v>
      </c>
      <c r="D25" s="37">
        <v>932.7</v>
      </c>
      <c r="E25" s="37">
        <f t="shared" si="0"/>
        <v>-175</v>
      </c>
    </row>
    <row r="26" spans="1:5" ht="61.5">
      <c r="A26" s="12" t="s">
        <v>5</v>
      </c>
      <c r="B26" s="63" t="s">
        <v>4</v>
      </c>
      <c r="C26" s="37"/>
      <c r="D26" s="37"/>
      <c r="E26" s="37">
        <f t="shared" si="0"/>
        <v>0</v>
      </c>
    </row>
    <row r="27" spans="1:5" ht="19.5" customHeight="1">
      <c r="A27" s="12" t="s">
        <v>7</v>
      </c>
      <c r="B27" s="63" t="s">
        <v>6</v>
      </c>
      <c r="C27" s="36">
        <f>C29+C30</f>
        <v>5301.4</v>
      </c>
      <c r="D27" s="36">
        <f>D28+D29+D30</f>
        <v>5412.2</v>
      </c>
      <c r="E27" s="36">
        <f t="shared" si="0"/>
        <v>-110.80000000000018</v>
      </c>
    </row>
    <row r="28" spans="1:5" ht="117" customHeight="1">
      <c r="A28" s="12" t="s">
        <v>316</v>
      </c>
      <c r="B28" s="63" t="s">
        <v>317</v>
      </c>
      <c r="C28" s="36"/>
      <c r="D28" s="37">
        <v>3</v>
      </c>
      <c r="E28" s="36"/>
    </row>
    <row r="29" spans="1:5" ht="90.75" customHeight="1">
      <c r="A29" s="12" t="s">
        <v>64</v>
      </c>
      <c r="B29" s="63" t="s">
        <v>121</v>
      </c>
      <c r="C29" s="37">
        <v>2612.7</v>
      </c>
      <c r="D29" s="37">
        <v>2731.5</v>
      </c>
      <c r="E29" s="37">
        <f t="shared" si="0"/>
        <v>-118.80000000000018</v>
      </c>
    </row>
    <row r="30" spans="1:5" ht="80.25" customHeight="1">
      <c r="A30" s="12" t="s">
        <v>65</v>
      </c>
      <c r="B30" s="63" t="s">
        <v>8</v>
      </c>
      <c r="C30" s="37">
        <v>2688.7</v>
      </c>
      <c r="D30" s="37">
        <v>2677.7</v>
      </c>
      <c r="E30" s="37">
        <f t="shared" si="0"/>
        <v>11</v>
      </c>
    </row>
    <row r="31" spans="1:5" ht="57.75" customHeight="1" hidden="1">
      <c r="A31" s="22" t="s">
        <v>122</v>
      </c>
      <c r="B31" s="28" t="s">
        <v>123</v>
      </c>
      <c r="C31" s="36">
        <f>C32</f>
        <v>0</v>
      </c>
      <c r="D31" s="36"/>
      <c r="E31" s="37">
        <f t="shared" si="0"/>
        <v>0</v>
      </c>
    </row>
    <row r="32" spans="1:5" ht="63.75" customHeight="1" hidden="1">
      <c r="A32" s="12" t="s">
        <v>196</v>
      </c>
      <c r="B32" s="63" t="s">
        <v>77</v>
      </c>
      <c r="C32" s="37">
        <v>0</v>
      </c>
      <c r="D32" s="37"/>
      <c r="E32" s="37">
        <f t="shared" si="0"/>
        <v>0</v>
      </c>
    </row>
    <row r="33" spans="1:5" ht="45">
      <c r="A33" s="22" t="s">
        <v>125</v>
      </c>
      <c r="B33" s="28" t="s">
        <v>126</v>
      </c>
      <c r="C33" s="36">
        <f>C34+C35+C36+C37+C38+C39</f>
        <v>3378.5</v>
      </c>
      <c r="D33" s="36">
        <f>D34+D35+D36+D37+D38+D39+D42+D41</f>
        <v>3839.3</v>
      </c>
      <c r="E33" s="37">
        <f t="shared" si="0"/>
        <v>-460.8000000000002</v>
      </c>
    </row>
    <row r="34" spans="1:5" ht="0" customHeight="1" hidden="1">
      <c r="A34" s="12" t="s">
        <v>127</v>
      </c>
      <c r="B34" s="63" t="s">
        <v>128</v>
      </c>
      <c r="C34" s="37"/>
      <c r="D34" s="37"/>
      <c r="E34" s="37">
        <f t="shared" si="0"/>
        <v>0</v>
      </c>
    </row>
    <row r="35" spans="1:5" ht="141" customHeight="1">
      <c r="A35" s="68" t="s">
        <v>199</v>
      </c>
      <c r="B35" s="63" t="s">
        <v>426</v>
      </c>
      <c r="C35" s="37">
        <v>2477</v>
      </c>
      <c r="D35" s="69">
        <v>2883.8</v>
      </c>
      <c r="E35" s="37">
        <f t="shared" si="0"/>
        <v>-406.8000000000002</v>
      </c>
    </row>
    <row r="36" spans="1:5" ht="21.75" customHeight="1" hidden="1">
      <c r="A36" s="68" t="s">
        <v>203</v>
      </c>
      <c r="B36" s="63" t="s">
        <v>201</v>
      </c>
      <c r="C36" s="37"/>
      <c r="D36" s="69"/>
      <c r="E36" s="37">
        <f t="shared" si="0"/>
        <v>0</v>
      </c>
    </row>
    <row r="37" spans="1:5" ht="157.5" customHeight="1" hidden="1">
      <c r="A37" s="68" t="s">
        <v>157</v>
      </c>
      <c r="B37" s="63" t="s">
        <v>202</v>
      </c>
      <c r="C37" s="37"/>
      <c r="D37" s="69"/>
      <c r="E37" s="37">
        <f t="shared" si="0"/>
        <v>0</v>
      </c>
    </row>
    <row r="38" spans="1:5" ht="102" customHeight="1" hidden="1">
      <c r="A38" s="12" t="s">
        <v>158</v>
      </c>
      <c r="B38" s="63" t="s">
        <v>131</v>
      </c>
      <c r="C38" s="37"/>
      <c r="D38" s="37"/>
      <c r="E38" s="37">
        <f t="shared" si="0"/>
        <v>0</v>
      </c>
    </row>
    <row r="39" spans="1:5" ht="99" customHeight="1">
      <c r="A39" s="12" t="s">
        <v>159</v>
      </c>
      <c r="B39" s="63" t="s">
        <v>9</v>
      </c>
      <c r="C39" s="37">
        <v>901.5</v>
      </c>
      <c r="D39" s="37">
        <v>951.5</v>
      </c>
      <c r="E39" s="37">
        <f t="shared" si="0"/>
        <v>-50</v>
      </c>
    </row>
    <row r="40" spans="1:5" ht="30">
      <c r="A40" s="22" t="s">
        <v>129</v>
      </c>
      <c r="B40" s="28" t="s">
        <v>130</v>
      </c>
      <c r="C40" s="36">
        <f>C44</f>
        <v>5687.1</v>
      </c>
      <c r="D40" s="36">
        <f>D44</f>
        <v>5779.8</v>
      </c>
      <c r="E40" s="37">
        <f t="shared" si="0"/>
        <v>-92.69999999999982</v>
      </c>
    </row>
    <row r="41" spans="1:5" ht="75">
      <c r="A41" s="22" t="s">
        <v>425</v>
      </c>
      <c r="B41" s="28" t="s">
        <v>323</v>
      </c>
      <c r="C41" s="36"/>
      <c r="D41" s="36">
        <v>3.5</v>
      </c>
      <c r="E41" s="37"/>
    </row>
    <row r="42" spans="1:5" ht="75">
      <c r="A42" s="22" t="s">
        <v>424</v>
      </c>
      <c r="B42" s="28" t="s">
        <v>324</v>
      </c>
      <c r="C42" s="36"/>
      <c r="D42" s="36">
        <v>0.5</v>
      </c>
      <c r="E42" s="37"/>
    </row>
    <row r="43" spans="1:5" ht="60">
      <c r="A43" s="22" t="s">
        <v>220</v>
      </c>
      <c r="B43" s="28" t="s">
        <v>225</v>
      </c>
      <c r="C43" s="36"/>
      <c r="D43" s="36">
        <v>4.1</v>
      </c>
      <c r="E43" s="37"/>
    </row>
    <row r="44" spans="1:5" ht="63.75" customHeight="1">
      <c r="A44" s="12" t="s">
        <v>61</v>
      </c>
      <c r="B44" s="63" t="s">
        <v>204</v>
      </c>
      <c r="C44" s="37">
        <v>5687.1</v>
      </c>
      <c r="D44" s="37">
        <v>5779.8</v>
      </c>
      <c r="E44" s="37">
        <f t="shared" si="0"/>
        <v>-92.69999999999982</v>
      </c>
    </row>
    <row r="45" spans="1:5" ht="64.5" customHeight="1" hidden="1">
      <c r="A45" s="12" t="s">
        <v>220</v>
      </c>
      <c r="B45" s="70" t="s">
        <v>225</v>
      </c>
      <c r="C45" s="69"/>
      <c r="D45" s="69"/>
      <c r="E45" s="37">
        <f t="shared" si="0"/>
        <v>0</v>
      </c>
    </row>
    <row r="46" spans="1:5" ht="34.5" customHeight="1" hidden="1">
      <c r="A46" s="12" t="s">
        <v>221</v>
      </c>
      <c r="B46" s="70" t="s">
        <v>227</v>
      </c>
      <c r="C46" s="69"/>
      <c r="D46" s="69"/>
      <c r="E46" s="37">
        <f t="shared" si="0"/>
        <v>0</v>
      </c>
    </row>
    <row r="47" spans="1:5" ht="30.75" hidden="1">
      <c r="A47" s="12" t="s">
        <v>222</v>
      </c>
      <c r="B47" s="70" t="s">
        <v>226</v>
      </c>
      <c r="C47" s="69"/>
      <c r="D47" s="69"/>
      <c r="E47" s="37">
        <f t="shared" si="0"/>
        <v>0</v>
      </c>
    </row>
    <row r="48" spans="1:11" ht="18">
      <c r="A48" s="22" t="s">
        <v>11</v>
      </c>
      <c r="B48" s="28" t="s">
        <v>10</v>
      </c>
      <c r="C48" s="36">
        <f>C49+C60+C61+C62</f>
        <v>5282.6</v>
      </c>
      <c r="D48" s="36">
        <f>D49+D62</f>
        <v>4348</v>
      </c>
      <c r="E48" s="37">
        <f t="shared" si="0"/>
        <v>934.6000000000004</v>
      </c>
      <c r="F48" s="163"/>
      <c r="G48" s="163"/>
      <c r="H48" s="163"/>
      <c r="I48" s="163"/>
      <c r="J48" s="163"/>
      <c r="K48" s="163"/>
    </row>
    <row r="49" spans="1:11" ht="38.25" customHeight="1">
      <c r="A49" s="22" t="s">
        <v>140</v>
      </c>
      <c r="B49" s="28" t="s">
        <v>133</v>
      </c>
      <c r="C49" s="36">
        <f>C53+C54</f>
        <v>5342.6</v>
      </c>
      <c r="D49" s="36">
        <f>D53+D54</f>
        <v>4408</v>
      </c>
      <c r="E49" s="37">
        <f t="shared" si="0"/>
        <v>934.6000000000004</v>
      </c>
      <c r="F49" s="163"/>
      <c r="G49" s="163"/>
      <c r="H49" s="163"/>
      <c r="I49" s="163"/>
      <c r="J49" s="163"/>
      <c r="K49" s="163"/>
    </row>
    <row r="50" spans="1:11" ht="34.5" customHeight="1" hidden="1">
      <c r="A50" s="68" t="s">
        <v>160</v>
      </c>
      <c r="B50" s="70" t="s">
        <v>161</v>
      </c>
      <c r="C50" s="37"/>
      <c r="D50" s="37"/>
      <c r="E50" s="37">
        <f t="shared" si="0"/>
        <v>0</v>
      </c>
      <c r="F50" s="163"/>
      <c r="G50" s="163"/>
      <c r="H50" s="163"/>
      <c r="I50" s="163"/>
      <c r="J50" s="163"/>
      <c r="K50" s="163"/>
    </row>
    <row r="51" spans="1:11" ht="28.5" customHeight="1" hidden="1">
      <c r="A51" s="68" t="s">
        <v>163</v>
      </c>
      <c r="B51" s="70" t="s">
        <v>162</v>
      </c>
      <c r="C51" s="37"/>
      <c r="D51" s="37"/>
      <c r="E51" s="37">
        <f t="shared" si="0"/>
        <v>0</v>
      </c>
      <c r="F51" s="163"/>
      <c r="G51" s="163"/>
      <c r="H51" s="163"/>
      <c r="I51" s="163"/>
      <c r="J51" s="163"/>
      <c r="K51" s="163"/>
    </row>
    <row r="52" spans="1:11" ht="51" customHeight="1" hidden="1">
      <c r="A52" s="12" t="s">
        <v>134</v>
      </c>
      <c r="B52" s="63" t="s">
        <v>135</v>
      </c>
      <c r="C52" s="37"/>
      <c r="D52" s="37"/>
      <c r="E52" s="37">
        <f t="shared" si="0"/>
        <v>0</v>
      </c>
      <c r="F52" s="163"/>
      <c r="G52" s="163"/>
      <c r="H52" s="163"/>
      <c r="I52" s="163"/>
      <c r="J52" s="163"/>
      <c r="K52" s="163"/>
    </row>
    <row r="53" spans="1:11" ht="22.5" customHeight="1">
      <c r="A53" s="12" t="s">
        <v>14</v>
      </c>
      <c r="B53" s="63" t="s">
        <v>15</v>
      </c>
      <c r="C53" s="37">
        <v>4948.1</v>
      </c>
      <c r="D53" s="37">
        <v>4013.5</v>
      </c>
      <c r="E53" s="37">
        <f t="shared" si="0"/>
        <v>934.6000000000004</v>
      </c>
      <c r="F53" s="163"/>
      <c r="G53" s="163"/>
      <c r="H53" s="163"/>
      <c r="I53" s="163"/>
      <c r="J53" s="163"/>
      <c r="K53" s="163"/>
    </row>
    <row r="54" spans="1:11" ht="33.75" customHeight="1">
      <c r="A54" s="12" t="s">
        <v>136</v>
      </c>
      <c r="B54" s="63" t="s">
        <v>137</v>
      </c>
      <c r="C54" s="37">
        <f>C55+C56</f>
        <v>394.5</v>
      </c>
      <c r="D54" s="37">
        <f>D55+D56</f>
        <v>394.5</v>
      </c>
      <c r="E54" s="37">
        <f t="shared" si="0"/>
        <v>0</v>
      </c>
      <c r="F54" s="163"/>
      <c r="G54" s="163"/>
      <c r="H54" s="163"/>
      <c r="I54" s="163"/>
      <c r="J54" s="163"/>
      <c r="K54" s="163"/>
    </row>
    <row r="55" spans="1:11" ht="67.5" customHeight="1">
      <c r="A55" s="71" t="s">
        <v>164</v>
      </c>
      <c r="B55" s="72" t="s">
        <v>165</v>
      </c>
      <c r="C55" s="37">
        <v>390.6</v>
      </c>
      <c r="D55" s="37">
        <v>390.6</v>
      </c>
      <c r="E55" s="37">
        <f t="shared" si="0"/>
        <v>0</v>
      </c>
      <c r="F55" s="163"/>
      <c r="G55" s="163"/>
      <c r="H55" s="163"/>
      <c r="I55" s="163"/>
      <c r="J55" s="163"/>
      <c r="K55" s="163"/>
    </row>
    <row r="56" spans="1:11" ht="46.5">
      <c r="A56" s="12" t="s">
        <v>13</v>
      </c>
      <c r="B56" s="63" t="s">
        <v>12</v>
      </c>
      <c r="C56" s="37">
        <v>3.9</v>
      </c>
      <c r="D56" s="37">
        <v>3.9</v>
      </c>
      <c r="E56" s="37">
        <f t="shared" si="0"/>
        <v>0</v>
      </c>
      <c r="F56" s="163"/>
      <c r="G56" s="163"/>
      <c r="H56" s="163"/>
      <c r="I56" s="163"/>
      <c r="J56" s="163"/>
      <c r="K56" s="163"/>
    </row>
    <row r="57" spans="1:11" ht="20.25" customHeight="1">
      <c r="A57" s="12" t="s">
        <v>43</v>
      </c>
      <c r="B57" s="63" t="s">
        <v>138</v>
      </c>
      <c r="C57" s="37">
        <f>C58+C59</f>
        <v>0</v>
      </c>
      <c r="D57" s="37">
        <f>D58+D59</f>
        <v>0</v>
      </c>
      <c r="E57" s="37">
        <f t="shared" si="0"/>
        <v>0</v>
      </c>
      <c r="F57" s="163"/>
      <c r="G57" s="163"/>
      <c r="H57" s="163"/>
      <c r="I57" s="163"/>
      <c r="J57" s="163"/>
      <c r="K57" s="163"/>
    </row>
    <row r="58" spans="1:11" ht="62.25" customHeight="1">
      <c r="A58" s="12" t="s">
        <v>76</v>
      </c>
      <c r="B58" s="63" t="s">
        <v>139</v>
      </c>
      <c r="C58" s="37"/>
      <c r="D58" s="37"/>
      <c r="E58" s="37">
        <f t="shared" si="0"/>
        <v>0</v>
      </c>
      <c r="F58" s="163"/>
      <c r="G58" s="163"/>
      <c r="H58" s="163"/>
      <c r="I58" s="163"/>
      <c r="J58" s="163"/>
      <c r="K58" s="163"/>
    </row>
    <row r="59" spans="1:11" ht="33.75" customHeight="1">
      <c r="A59" s="68" t="s">
        <v>206</v>
      </c>
      <c r="B59" s="72" t="s">
        <v>205</v>
      </c>
      <c r="C59" s="37"/>
      <c r="D59" s="37"/>
      <c r="E59" s="37">
        <f t="shared" si="0"/>
        <v>0</v>
      </c>
      <c r="F59" s="163"/>
      <c r="G59" s="163"/>
      <c r="H59" s="163"/>
      <c r="I59" s="163"/>
      <c r="J59" s="163"/>
      <c r="K59" s="163"/>
    </row>
    <row r="60" spans="1:11" ht="35.25" customHeight="1">
      <c r="A60" s="73" t="s">
        <v>166</v>
      </c>
      <c r="B60" s="70" t="s">
        <v>167</v>
      </c>
      <c r="C60" s="37"/>
      <c r="D60" s="37"/>
      <c r="E60" s="37">
        <f t="shared" si="0"/>
        <v>0</v>
      </c>
      <c r="F60" s="163"/>
      <c r="G60" s="163"/>
      <c r="H60" s="163"/>
      <c r="I60" s="163"/>
      <c r="J60" s="163"/>
      <c r="K60" s="163"/>
    </row>
    <row r="61" spans="1:11" ht="48" customHeight="1">
      <c r="A61" s="74" t="s">
        <v>231</v>
      </c>
      <c r="B61" s="70" t="s">
        <v>232</v>
      </c>
      <c r="C61" s="69"/>
      <c r="D61" s="69"/>
      <c r="E61" s="37">
        <f t="shared" si="0"/>
        <v>0</v>
      </c>
      <c r="F61" s="163"/>
      <c r="G61" s="163"/>
      <c r="H61" s="163"/>
      <c r="I61" s="163"/>
      <c r="J61" s="163"/>
      <c r="K61" s="163"/>
    </row>
    <row r="62" spans="1:11" ht="62.25" customHeight="1">
      <c r="A62" s="12" t="s">
        <v>229</v>
      </c>
      <c r="B62" s="70" t="s">
        <v>230</v>
      </c>
      <c r="C62" s="69">
        <v>-60</v>
      </c>
      <c r="D62" s="69">
        <v>-60</v>
      </c>
      <c r="E62" s="37">
        <f t="shared" si="0"/>
        <v>0</v>
      </c>
      <c r="F62" s="163"/>
      <c r="G62" s="163"/>
      <c r="H62" s="163"/>
      <c r="I62" s="163"/>
      <c r="J62" s="163"/>
      <c r="K62" s="163"/>
    </row>
    <row r="63" spans="1:11" ht="20.25" customHeight="1">
      <c r="A63" s="3"/>
      <c r="B63" s="75"/>
      <c r="C63" s="76"/>
      <c r="D63" s="76"/>
      <c r="E63" s="77"/>
      <c r="F63" s="163"/>
      <c r="G63" s="163"/>
      <c r="H63" s="163"/>
      <c r="I63" s="163"/>
      <c r="J63" s="163"/>
      <c r="K63" s="163"/>
    </row>
    <row r="64" spans="1:11" ht="18">
      <c r="A64" s="30" t="s">
        <v>168</v>
      </c>
      <c r="B64" s="6" t="s">
        <v>169</v>
      </c>
      <c r="C64" s="6"/>
      <c r="D64" s="6"/>
      <c r="E64" s="6" t="s">
        <v>248</v>
      </c>
      <c r="F64" s="163"/>
      <c r="G64" s="163"/>
      <c r="H64" s="163"/>
      <c r="I64" s="163"/>
      <c r="J64" s="163"/>
      <c r="K64" s="163"/>
    </row>
    <row r="65" spans="1:5" ht="15">
      <c r="A65" s="6"/>
      <c r="B65" s="6"/>
      <c r="C65" s="6"/>
      <c r="D65" s="6"/>
      <c r="E65" s="6"/>
    </row>
    <row r="66" spans="1:5" ht="15">
      <c r="A66" s="6"/>
      <c r="B66" s="6"/>
      <c r="C66" s="6"/>
      <c r="D66" s="6"/>
      <c r="E66" s="6"/>
    </row>
    <row r="67" spans="1:5" ht="15">
      <c r="A67" s="6"/>
      <c r="B67" s="6"/>
      <c r="C67" s="6"/>
      <c r="D67" s="6"/>
      <c r="E67" s="6"/>
    </row>
    <row r="68" spans="1:5" ht="15">
      <c r="A68" s="6"/>
      <c r="B68" s="6"/>
      <c r="C68" s="6"/>
      <c r="D68" s="6"/>
      <c r="E68" s="6"/>
    </row>
  </sheetData>
  <sheetProtection/>
  <mergeCells count="8">
    <mergeCell ref="B2:D2"/>
    <mergeCell ref="A6:D6"/>
    <mergeCell ref="F17:H17"/>
    <mergeCell ref="F11:H11"/>
    <mergeCell ref="F12:H12"/>
    <mergeCell ref="F13:H13"/>
    <mergeCell ref="F14:H14"/>
    <mergeCell ref="B4:D4"/>
  </mergeCells>
  <printOptions/>
  <pageMargins left="0.33" right="0.16" top="0.62" bottom="0.21" header="0.17" footer="0.4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1"/>
  <sheetViews>
    <sheetView zoomScale="90" zoomScaleNormal="90" zoomScalePageLayoutView="0" workbookViewId="0" topLeftCell="A1">
      <selection activeCell="J18" sqref="A1:J18"/>
    </sheetView>
  </sheetViews>
  <sheetFormatPr defaultColWidth="9.00390625" defaultRowHeight="12.75"/>
  <cols>
    <col min="3" max="3" width="25.50390625" style="0" customWidth="1"/>
    <col min="4" max="4" width="7.25390625" style="0" customWidth="1"/>
    <col min="5" max="5" width="6.50390625" style="0" customWidth="1"/>
    <col min="6" max="6" width="11.125" style="0" customWidth="1"/>
    <col min="7" max="7" width="7.625" style="0" customWidth="1"/>
    <col min="8" max="8" width="13.625" style="0" customWidth="1"/>
    <col min="9" max="9" width="13.125" style="0" customWidth="1"/>
    <col min="10" max="10" width="12.50390625" style="0" customWidth="1"/>
    <col min="12" max="12" width="14.125" style="0" customWidth="1"/>
  </cols>
  <sheetData>
    <row r="1" spans="1:10" ht="13.5" customHeight="1">
      <c r="A1" s="6" t="s">
        <v>286</v>
      </c>
      <c r="B1" s="6"/>
      <c r="C1" s="6"/>
      <c r="D1" s="6"/>
      <c r="E1" s="6"/>
      <c r="F1" s="208" t="s">
        <v>431</v>
      </c>
      <c r="G1" s="208"/>
      <c r="H1" s="208"/>
      <c r="I1" s="208"/>
      <c r="J1" s="208"/>
    </row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51" customHeight="1">
      <c r="A3" s="6"/>
      <c r="B3" s="6"/>
      <c r="C3" s="6"/>
      <c r="D3" s="6"/>
      <c r="E3" s="6"/>
      <c r="F3" s="306" t="s">
        <v>432</v>
      </c>
      <c r="G3" s="306"/>
      <c r="H3" s="306"/>
      <c r="I3" s="306"/>
      <c r="J3" s="306"/>
    </row>
    <row r="4" spans="1:10" ht="15">
      <c r="A4" s="59"/>
      <c r="B4" s="59"/>
      <c r="C4" s="59"/>
      <c r="D4" s="59"/>
      <c r="E4" s="59"/>
      <c r="F4" s="59" t="s">
        <v>286</v>
      </c>
      <c r="G4" s="59"/>
      <c r="H4" s="59"/>
      <c r="I4" s="59"/>
      <c r="J4" s="59"/>
    </row>
    <row r="5" spans="1:10" ht="37.5" customHeight="1">
      <c r="A5" s="242" t="s">
        <v>250</v>
      </c>
      <c r="B5" s="210"/>
      <c r="C5" s="210"/>
      <c r="D5" s="210"/>
      <c r="E5" s="210"/>
      <c r="F5" s="210"/>
      <c r="G5" s="210"/>
      <c r="H5" s="210"/>
      <c r="I5" s="210"/>
      <c r="J5" s="210"/>
    </row>
    <row r="6" spans="1:10" ht="15">
      <c r="A6" s="59"/>
      <c r="B6" s="59"/>
      <c r="C6" s="59"/>
      <c r="D6" s="59"/>
      <c r="E6" s="59"/>
      <c r="F6" s="59"/>
      <c r="G6" s="59"/>
      <c r="H6" s="59"/>
      <c r="I6" s="59"/>
      <c r="J6" s="59"/>
    </row>
    <row r="7" spans="1:10" ht="188.25" customHeight="1">
      <c r="A7" s="243" t="s">
        <v>78</v>
      </c>
      <c r="B7" s="243"/>
      <c r="C7" s="243"/>
      <c r="D7" s="60" t="s">
        <v>141</v>
      </c>
      <c r="E7" s="60" t="s">
        <v>79</v>
      </c>
      <c r="F7" s="60" t="s">
        <v>80</v>
      </c>
      <c r="G7" s="60" t="s">
        <v>81</v>
      </c>
      <c r="H7" s="60" t="s">
        <v>249</v>
      </c>
      <c r="I7" s="60" t="s">
        <v>325</v>
      </c>
      <c r="J7" s="60" t="s">
        <v>82</v>
      </c>
    </row>
    <row r="8" spans="1:10" ht="16.5" customHeight="1">
      <c r="A8" s="244" t="s">
        <v>84</v>
      </c>
      <c r="B8" s="244"/>
      <c r="C8" s="244"/>
      <c r="D8" s="61" t="s">
        <v>85</v>
      </c>
      <c r="E8" s="61" t="s">
        <v>86</v>
      </c>
      <c r="F8" s="61" t="s">
        <v>83</v>
      </c>
      <c r="G8" s="61" t="s">
        <v>143</v>
      </c>
      <c r="H8" s="61" t="s">
        <v>87</v>
      </c>
      <c r="I8" s="61" t="s">
        <v>88</v>
      </c>
      <c r="J8" s="61" t="s">
        <v>89</v>
      </c>
    </row>
    <row r="9" spans="1:12" ht="27" customHeight="1">
      <c r="A9" s="212" t="s">
        <v>107</v>
      </c>
      <c r="B9" s="213"/>
      <c r="C9" s="214"/>
      <c r="D9" s="61"/>
      <c r="E9" s="61"/>
      <c r="F9" s="61"/>
      <c r="G9" s="61"/>
      <c r="H9" s="129">
        <f>H10+H14</f>
        <v>32199.800000000003</v>
      </c>
      <c r="I9" s="127">
        <f>I10+I14</f>
        <v>30863.1</v>
      </c>
      <c r="J9" s="127">
        <f>I9/H9*100</f>
        <v>95.84873197970172</v>
      </c>
      <c r="L9" s="122"/>
    </row>
    <row r="10" spans="1:10" ht="42" customHeight="1">
      <c r="A10" s="212" t="s">
        <v>364</v>
      </c>
      <c r="B10" s="213"/>
      <c r="C10" s="214"/>
      <c r="D10" s="61" t="s">
        <v>289</v>
      </c>
      <c r="E10" s="61"/>
      <c r="F10" s="61"/>
      <c r="G10" s="61"/>
      <c r="H10" s="64">
        <v>184.6</v>
      </c>
      <c r="I10" s="64">
        <v>184.6</v>
      </c>
      <c r="J10" s="127">
        <f>I10/H10*100</f>
        <v>100</v>
      </c>
    </row>
    <row r="11" spans="1:10" ht="42" customHeight="1">
      <c r="A11" s="216" t="s">
        <v>365</v>
      </c>
      <c r="B11" s="217"/>
      <c r="C11" s="218"/>
      <c r="D11" s="61" t="s">
        <v>289</v>
      </c>
      <c r="E11" s="61" t="s">
        <v>235</v>
      </c>
      <c r="F11" s="61"/>
      <c r="G11" s="61"/>
      <c r="H11" s="64">
        <v>184.6</v>
      </c>
      <c r="I11" s="126" t="s">
        <v>369</v>
      </c>
      <c r="J11" s="127">
        <v>100</v>
      </c>
    </row>
    <row r="12" spans="1:10" ht="61.5" customHeight="1">
      <c r="A12" s="216" t="s">
        <v>366</v>
      </c>
      <c r="B12" s="217"/>
      <c r="C12" s="218"/>
      <c r="D12" s="60" t="s">
        <v>289</v>
      </c>
      <c r="E12" s="60" t="s">
        <v>235</v>
      </c>
      <c r="F12" s="60" t="s">
        <v>290</v>
      </c>
      <c r="G12" s="60"/>
      <c r="H12" s="41">
        <v>184.6</v>
      </c>
      <c r="I12" s="128" t="s">
        <v>369</v>
      </c>
      <c r="J12" s="127">
        <v>100</v>
      </c>
    </row>
    <row r="13" spans="1:10" ht="41.25" customHeight="1">
      <c r="A13" s="216" t="s">
        <v>367</v>
      </c>
      <c r="B13" s="217"/>
      <c r="C13" s="218"/>
      <c r="D13" s="60" t="s">
        <v>289</v>
      </c>
      <c r="E13" s="60" t="s">
        <v>235</v>
      </c>
      <c r="F13" s="60" t="s">
        <v>290</v>
      </c>
      <c r="G13" s="60" t="s">
        <v>368</v>
      </c>
      <c r="H13" s="41">
        <v>184.6</v>
      </c>
      <c r="I13" s="128" t="s">
        <v>369</v>
      </c>
      <c r="J13" s="127">
        <v>100</v>
      </c>
    </row>
    <row r="14" spans="1:18" ht="51.75" customHeight="1">
      <c r="A14" s="241" t="s">
        <v>240</v>
      </c>
      <c r="B14" s="241"/>
      <c r="C14" s="241"/>
      <c r="D14" s="61" t="s">
        <v>142</v>
      </c>
      <c r="E14" s="244"/>
      <c r="F14" s="245"/>
      <c r="G14" s="245"/>
      <c r="H14" s="64">
        <f>H15+H36+H39+H50+H65+H95+H102+H116+H119+H125+H128</f>
        <v>32015.200000000004</v>
      </c>
      <c r="I14" s="64">
        <f>I15+I35+I39+I50+I65+I95+I102+I116+I119+I124+I127</f>
        <v>30678.5</v>
      </c>
      <c r="J14" s="64">
        <f>I14/H14*100</f>
        <v>95.82479572203202</v>
      </c>
      <c r="L14" s="211"/>
      <c r="M14" s="211"/>
      <c r="N14" s="211"/>
      <c r="O14" s="211"/>
      <c r="P14" s="211"/>
      <c r="Q14" s="211"/>
      <c r="R14" s="211"/>
    </row>
    <row r="15" spans="1:13" ht="51.75" customHeight="1">
      <c r="A15" s="212" t="s">
        <v>309</v>
      </c>
      <c r="B15" s="213"/>
      <c r="C15" s="214"/>
      <c r="D15" s="61" t="s">
        <v>142</v>
      </c>
      <c r="E15" s="61" t="s">
        <v>396</v>
      </c>
      <c r="F15" s="27"/>
      <c r="G15" s="27"/>
      <c r="H15" s="64">
        <f>H16+H19+H24+H25+H26</f>
        <v>11900.9</v>
      </c>
      <c r="I15" s="64">
        <f>I16+I19+I24+I25+I26</f>
        <v>11889.5</v>
      </c>
      <c r="J15" s="64">
        <f>I15/H15*100</f>
        <v>99.9042089253754</v>
      </c>
      <c r="K15" s="5"/>
      <c r="L15" s="35"/>
      <c r="M15" s="35"/>
    </row>
    <row r="16" spans="1:10" ht="76.5" customHeight="1">
      <c r="A16" s="241" t="s">
        <v>90</v>
      </c>
      <c r="B16" s="241"/>
      <c r="C16" s="241"/>
      <c r="D16" s="61" t="s">
        <v>142</v>
      </c>
      <c r="E16" s="61" t="s">
        <v>91</v>
      </c>
      <c r="F16" s="62"/>
      <c r="G16" s="62"/>
      <c r="H16" s="64">
        <f>H17</f>
        <v>899</v>
      </c>
      <c r="I16" s="64">
        <f>I17</f>
        <v>899</v>
      </c>
      <c r="J16" s="41">
        <f>I16/H16*100</f>
        <v>100</v>
      </c>
    </row>
    <row r="17" spans="1:10" ht="27" customHeight="1">
      <c r="A17" s="215" t="s">
        <v>170</v>
      </c>
      <c r="B17" s="215"/>
      <c r="C17" s="215"/>
      <c r="D17" s="60" t="s">
        <v>142</v>
      </c>
      <c r="E17" s="60" t="s">
        <v>91</v>
      </c>
      <c r="F17" s="60" t="s">
        <v>274</v>
      </c>
      <c r="G17" s="62">
        <v>121</v>
      </c>
      <c r="H17" s="41">
        <f>H18</f>
        <v>899</v>
      </c>
      <c r="I17" s="41">
        <f>I18</f>
        <v>899</v>
      </c>
      <c r="J17" s="41">
        <f aca="true" t="shared" si="0" ref="J17:J121">I17/H17*100</f>
        <v>100</v>
      </c>
    </row>
    <row r="18" spans="1:10" ht="39" customHeight="1">
      <c r="A18" s="215" t="s">
        <v>171</v>
      </c>
      <c r="B18" s="215"/>
      <c r="C18" s="215"/>
      <c r="D18" s="60" t="s">
        <v>142</v>
      </c>
      <c r="E18" s="60" t="s">
        <v>91</v>
      </c>
      <c r="F18" s="60" t="s">
        <v>274</v>
      </c>
      <c r="G18" s="60" t="s">
        <v>275</v>
      </c>
      <c r="H18" s="41">
        <v>899</v>
      </c>
      <c r="I18" s="41">
        <v>899</v>
      </c>
      <c r="J18" s="41">
        <f t="shared" si="0"/>
        <v>100</v>
      </c>
    </row>
    <row r="19" spans="1:10" ht="108" customHeight="1">
      <c r="A19" s="233" t="s">
        <v>93</v>
      </c>
      <c r="B19" s="233"/>
      <c r="C19" s="233"/>
      <c r="D19" s="61" t="s">
        <v>142</v>
      </c>
      <c r="E19" s="61" t="s">
        <v>94</v>
      </c>
      <c r="F19" s="62"/>
      <c r="G19" s="62"/>
      <c r="H19" s="64">
        <f>H20+H22</f>
        <v>4132.9</v>
      </c>
      <c r="I19" s="64">
        <f>I20+I22</f>
        <v>4132.9</v>
      </c>
      <c r="J19" s="64">
        <f t="shared" si="0"/>
        <v>100</v>
      </c>
    </row>
    <row r="20" spans="1:10" ht="28.5" customHeight="1">
      <c r="A20" s="215" t="s">
        <v>92</v>
      </c>
      <c r="B20" s="215"/>
      <c r="C20" s="215"/>
      <c r="D20" s="60" t="s">
        <v>142</v>
      </c>
      <c r="E20" s="60" t="s">
        <v>94</v>
      </c>
      <c r="F20" s="60" t="s">
        <v>276</v>
      </c>
      <c r="G20" s="62">
        <v>121</v>
      </c>
      <c r="H20" s="41">
        <f>H21</f>
        <v>4129</v>
      </c>
      <c r="I20" s="41">
        <f>I21</f>
        <v>4129</v>
      </c>
      <c r="J20" s="41">
        <f t="shared" si="0"/>
        <v>100</v>
      </c>
    </row>
    <row r="21" spans="1:10" ht="36.75" customHeight="1">
      <c r="A21" s="215" t="s">
        <v>171</v>
      </c>
      <c r="B21" s="215"/>
      <c r="C21" s="215"/>
      <c r="D21" s="60" t="s">
        <v>142</v>
      </c>
      <c r="E21" s="60" t="s">
        <v>94</v>
      </c>
      <c r="F21" s="60" t="s">
        <v>276</v>
      </c>
      <c r="G21" s="60" t="s">
        <v>277</v>
      </c>
      <c r="H21" s="41">
        <v>4129</v>
      </c>
      <c r="I21" s="41">
        <v>4129</v>
      </c>
      <c r="J21" s="41">
        <f t="shared" si="0"/>
        <v>100</v>
      </c>
    </row>
    <row r="22" spans="1:10" ht="45.75" customHeight="1">
      <c r="A22" s="216" t="s">
        <v>95</v>
      </c>
      <c r="B22" s="217"/>
      <c r="C22" s="218"/>
      <c r="D22" s="60" t="s">
        <v>142</v>
      </c>
      <c r="E22" s="60" t="s">
        <v>94</v>
      </c>
      <c r="F22" s="60" t="s">
        <v>370</v>
      </c>
      <c r="G22" s="60"/>
      <c r="H22" s="41">
        <f>H23</f>
        <v>3.9</v>
      </c>
      <c r="I22" s="41">
        <f>I23</f>
        <v>3.9</v>
      </c>
      <c r="J22" s="41">
        <f t="shared" si="0"/>
        <v>100</v>
      </c>
    </row>
    <row r="23" spans="1:10" ht="33" customHeight="1">
      <c r="A23" s="215" t="s">
        <v>171</v>
      </c>
      <c r="B23" s="215"/>
      <c r="C23" s="215"/>
      <c r="D23" s="60" t="s">
        <v>142</v>
      </c>
      <c r="E23" s="60" t="s">
        <v>94</v>
      </c>
      <c r="F23" s="60" t="s">
        <v>370</v>
      </c>
      <c r="G23" s="60" t="s">
        <v>233</v>
      </c>
      <c r="H23" s="41">
        <v>3.9</v>
      </c>
      <c r="I23" s="41">
        <v>3.9</v>
      </c>
      <c r="J23" s="41">
        <f t="shared" si="0"/>
        <v>100</v>
      </c>
    </row>
    <row r="24" spans="1:10" ht="33" customHeight="1">
      <c r="A24" s="216" t="s">
        <v>291</v>
      </c>
      <c r="B24" s="217"/>
      <c r="C24" s="218"/>
      <c r="D24" s="60" t="s">
        <v>142</v>
      </c>
      <c r="E24" s="60" t="s">
        <v>292</v>
      </c>
      <c r="F24" s="60" t="s">
        <v>293</v>
      </c>
      <c r="G24" s="60" t="s">
        <v>287</v>
      </c>
      <c r="H24" s="64">
        <v>371</v>
      </c>
      <c r="I24" s="64">
        <v>371</v>
      </c>
      <c r="J24" s="41">
        <f t="shared" si="0"/>
        <v>100</v>
      </c>
    </row>
    <row r="25" spans="1:10" ht="33" customHeight="1">
      <c r="A25" s="216" t="s">
        <v>296</v>
      </c>
      <c r="B25" s="217"/>
      <c r="C25" s="218"/>
      <c r="D25" s="60" t="s">
        <v>142</v>
      </c>
      <c r="E25" s="60" t="s">
        <v>294</v>
      </c>
      <c r="F25" s="60" t="s">
        <v>295</v>
      </c>
      <c r="G25" s="60" t="s">
        <v>287</v>
      </c>
      <c r="H25" s="64">
        <v>0</v>
      </c>
      <c r="I25" s="64">
        <v>0</v>
      </c>
      <c r="J25" s="41" t="e">
        <f t="shared" si="0"/>
        <v>#DIV/0!</v>
      </c>
    </row>
    <row r="26" spans="1:10" ht="53.25" customHeight="1">
      <c r="A26" s="241" t="s">
        <v>96</v>
      </c>
      <c r="B26" s="241"/>
      <c r="C26" s="241"/>
      <c r="D26" s="61" t="s">
        <v>142</v>
      </c>
      <c r="E26" s="61" t="s">
        <v>144</v>
      </c>
      <c r="F26" s="62"/>
      <c r="G26" s="62"/>
      <c r="H26" s="64">
        <f>H31+H33+H27+H29</f>
        <v>6498</v>
      </c>
      <c r="I26" s="64">
        <f>I31++I33+I27+I29</f>
        <v>6486.6</v>
      </c>
      <c r="J26" s="64">
        <f t="shared" si="0"/>
        <v>99.82456140350878</v>
      </c>
    </row>
    <row r="27" spans="1:10" ht="24" customHeight="1">
      <c r="A27" s="234" t="s">
        <v>252</v>
      </c>
      <c r="B27" s="235"/>
      <c r="C27" s="236"/>
      <c r="D27" s="60" t="s">
        <v>142</v>
      </c>
      <c r="E27" s="60" t="s">
        <v>144</v>
      </c>
      <c r="F27" s="60" t="s">
        <v>278</v>
      </c>
      <c r="G27" s="62"/>
      <c r="H27" s="37">
        <v>1197.7</v>
      </c>
      <c r="I27" s="37">
        <v>1197.7</v>
      </c>
      <c r="J27" s="41">
        <f t="shared" si="0"/>
        <v>100</v>
      </c>
    </row>
    <row r="28" spans="1:10" ht="24" customHeight="1">
      <c r="A28" s="215" t="s">
        <v>67</v>
      </c>
      <c r="B28" s="215"/>
      <c r="C28" s="215"/>
      <c r="D28" s="60" t="s">
        <v>142</v>
      </c>
      <c r="E28" s="60" t="s">
        <v>144</v>
      </c>
      <c r="F28" s="60" t="s">
        <v>278</v>
      </c>
      <c r="G28" s="62">
        <v>111</v>
      </c>
      <c r="H28" s="37">
        <v>1197.7</v>
      </c>
      <c r="I28" s="109">
        <v>1197.7</v>
      </c>
      <c r="J28" s="41">
        <f t="shared" si="0"/>
        <v>100</v>
      </c>
    </row>
    <row r="29" spans="1:10" ht="24" customHeight="1">
      <c r="A29" s="234" t="s">
        <v>253</v>
      </c>
      <c r="B29" s="235"/>
      <c r="C29" s="236"/>
      <c r="D29" s="60" t="s">
        <v>142</v>
      </c>
      <c r="E29" s="60" t="s">
        <v>144</v>
      </c>
      <c r="F29" s="60" t="s">
        <v>279</v>
      </c>
      <c r="G29" s="62"/>
      <c r="H29" s="41">
        <v>5087.7</v>
      </c>
      <c r="I29" s="41">
        <v>5076.5</v>
      </c>
      <c r="J29" s="41">
        <f t="shared" si="0"/>
        <v>99.77986123395641</v>
      </c>
    </row>
    <row r="30" spans="1:10" ht="24" customHeight="1">
      <c r="A30" s="215" t="s">
        <v>67</v>
      </c>
      <c r="B30" s="215"/>
      <c r="C30" s="215"/>
      <c r="D30" s="60" t="s">
        <v>142</v>
      </c>
      <c r="E30" s="60" t="s">
        <v>144</v>
      </c>
      <c r="F30" s="60" t="s">
        <v>279</v>
      </c>
      <c r="G30" s="62">
        <v>111</v>
      </c>
      <c r="H30" s="41">
        <v>5087.7</v>
      </c>
      <c r="I30" s="41">
        <v>5076.5</v>
      </c>
      <c r="J30" s="41">
        <f t="shared" si="0"/>
        <v>99.77986123395641</v>
      </c>
    </row>
    <row r="31" spans="1:15" ht="69.75" customHeight="1">
      <c r="A31" s="215" t="s">
        <v>326</v>
      </c>
      <c r="B31" s="215"/>
      <c r="C31" s="215"/>
      <c r="D31" s="60" t="s">
        <v>142</v>
      </c>
      <c r="E31" s="60" t="s">
        <v>144</v>
      </c>
      <c r="F31" s="60" t="s">
        <v>280</v>
      </c>
      <c r="G31" s="62"/>
      <c r="H31" s="41">
        <v>37.5</v>
      </c>
      <c r="I31" s="41">
        <v>37.3</v>
      </c>
      <c r="J31" s="41">
        <f t="shared" si="0"/>
        <v>99.46666666666665</v>
      </c>
      <c r="L31" s="211"/>
      <c r="M31" s="211"/>
      <c r="N31" s="211"/>
      <c r="O31" s="211"/>
    </row>
    <row r="32" spans="1:10" ht="72" customHeight="1">
      <c r="A32" s="215" t="s">
        <v>327</v>
      </c>
      <c r="B32" s="215"/>
      <c r="C32" s="215"/>
      <c r="D32" s="60" t="s">
        <v>142</v>
      </c>
      <c r="E32" s="60" t="s">
        <v>144</v>
      </c>
      <c r="F32" s="60" t="s">
        <v>280</v>
      </c>
      <c r="G32" s="60" t="s">
        <v>233</v>
      </c>
      <c r="H32" s="41">
        <v>37.5</v>
      </c>
      <c r="I32" s="41">
        <v>37.3</v>
      </c>
      <c r="J32" s="41">
        <f>I32/H32*100</f>
        <v>99.46666666666665</v>
      </c>
    </row>
    <row r="33" spans="1:10" ht="116.25" customHeight="1">
      <c r="A33" s="216" t="s">
        <v>328</v>
      </c>
      <c r="B33" s="217"/>
      <c r="C33" s="218"/>
      <c r="D33" s="60" t="s">
        <v>142</v>
      </c>
      <c r="E33" s="60" t="s">
        <v>144</v>
      </c>
      <c r="F33" s="60" t="s">
        <v>281</v>
      </c>
      <c r="G33" s="60" t="s">
        <v>233</v>
      </c>
      <c r="H33" s="41">
        <v>175.1</v>
      </c>
      <c r="I33" s="41">
        <v>175.1</v>
      </c>
      <c r="J33" s="41">
        <f t="shared" si="0"/>
        <v>100</v>
      </c>
    </row>
    <row r="34" spans="1:10" ht="24.75" customHeight="1">
      <c r="A34" s="215" t="s">
        <v>67</v>
      </c>
      <c r="B34" s="215"/>
      <c r="C34" s="215"/>
      <c r="D34" s="60" t="s">
        <v>142</v>
      </c>
      <c r="E34" s="60" t="s">
        <v>144</v>
      </c>
      <c r="F34" s="60" t="s">
        <v>281</v>
      </c>
      <c r="G34" s="60" t="s">
        <v>233</v>
      </c>
      <c r="H34" s="41">
        <v>175.1</v>
      </c>
      <c r="I34" s="41">
        <v>175.1</v>
      </c>
      <c r="J34" s="41">
        <f>I34/H34*100</f>
        <v>100</v>
      </c>
    </row>
    <row r="35" spans="1:10" s="111" customFormat="1" ht="27.75" customHeight="1">
      <c r="A35" s="224" t="s">
        <v>181</v>
      </c>
      <c r="B35" s="225"/>
      <c r="C35" s="226"/>
      <c r="D35" s="116" t="s">
        <v>142</v>
      </c>
      <c r="E35" s="116" t="s">
        <v>395</v>
      </c>
      <c r="F35" s="110"/>
      <c r="G35" s="110"/>
      <c r="H35" s="64">
        <f>H36</f>
        <v>390.6</v>
      </c>
      <c r="I35" s="64">
        <f>I36</f>
        <v>390.6</v>
      </c>
      <c r="J35" s="64">
        <f>J36</f>
        <v>100</v>
      </c>
    </row>
    <row r="36" spans="1:10" ht="31.5" customHeight="1">
      <c r="A36" s="247" t="s">
        <v>175</v>
      </c>
      <c r="B36" s="247"/>
      <c r="C36" s="247"/>
      <c r="D36" s="61" t="s">
        <v>142</v>
      </c>
      <c r="E36" s="61" t="s">
        <v>176</v>
      </c>
      <c r="F36" s="60"/>
      <c r="G36" s="60"/>
      <c r="H36" s="64">
        <v>390.6</v>
      </c>
      <c r="I36" s="64">
        <v>390.6</v>
      </c>
      <c r="J36" s="64">
        <f t="shared" si="0"/>
        <v>100</v>
      </c>
    </row>
    <row r="37" spans="1:10" ht="56.25" customHeight="1">
      <c r="A37" s="247" t="s">
        <v>177</v>
      </c>
      <c r="B37" s="247"/>
      <c r="C37" s="247"/>
      <c r="D37" s="60" t="s">
        <v>142</v>
      </c>
      <c r="E37" s="60" t="s">
        <v>176</v>
      </c>
      <c r="F37" s="60" t="s">
        <v>372</v>
      </c>
      <c r="G37" s="60"/>
      <c r="H37" s="41">
        <v>390.6</v>
      </c>
      <c r="I37" s="41">
        <v>390.6</v>
      </c>
      <c r="J37" s="41">
        <f>I37/H37*100</f>
        <v>100</v>
      </c>
    </row>
    <row r="38" spans="1:10" ht="34.5" customHeight="1">
      <c r="A38" s="216" t="s">
        <v>171</v>
      </c>
      <c r="B38" s="217"/>
      <c r="C38" s="218"/>
      <c r="D38" s="60" t="s">
        <v>142</v>
      </c>
      <c r="E38" s="60" t="s">
        <v>176</v>
      </c>
      <c r="F38" s="60" t="s">
        <v>282</v>
      </c>
      <c r="G38" s="60" t="s">
        <v>275</v>
      </c>
      <c r="H38" s="41">
        <v>390.6</v>
      </c>
      <c r="I38" s="41">
        <v>390.6</v>
      </c>
      <c r="J38" s="41">
        <f>I38/H38*100</f>
        <v>100</v>
      </c>
    </row>
    <row r="39" spans="1:10" ht="42.75" customHeight="1">
      <c r="A39" s="241" t="s">
        <v>32</v>
      </c>
      <c r="B39" s="241"/>
      <c r="C39" s="241"/>
      <c r="D39" s="61" t="s">
        <v>142</v>
      </c>
      <c r="E39" s="61" t="s">
        <v>371</v>
      </c>
      <c r="F39" s="62"/>
      <c r="G39" s="62"/>
      <c r="H39" s="64">
        <f>H40+H41+H45</f>
        <v>380.8</v>
      </c>
      <c r="I39" s="64">
        <f>I40+I41+I43</f>
        <v>380.8</v>
      </c>
      <c r="J39" s="64">
        <f t="shared" si="0"/>
        <v>100</v>
      </c>
    </row>
    <row r="40" spans="1:10" ht="39" customHeight="1">
      <c r="A40" s="215" t="s">
        <v>145</v>
      </c>
      <c r="B40" s="215"/>
      <c r="C40" s="215"/>
      <c r="D40" s="60" t="s">
        <v>142</v>
      </c>
      <c r="E40" s="60" t="s">
        <v>97</v>
      </c>
      <c r="F40" s="60" t="s">
        <v>284</v>
      </c>
      <c r="G40" s="62">
        <v>540</v>
      </c>
      <c r="H40" s="41">
        <v>357.2</v>
      </c>
      <c r="I40" s="41">
        <v>357.2</v>
      </c>
      <c r="J40" s="41">
        <f t="shared" si="0"/>
        <v>100</v>
      </c>
    </row>
    <row r="41" spans="1:10" ht="21.75" customHeight="1">
      <c r="A41" s="215" t="s">
        <v>45</v>
      </c>
      <c r="B41" s="215"/>
      <c r="C41" s="215"/>
      <c r="D41" s="60" t="s">
        <v>142</v>
      </c>
      <c r="E41" s="60" t="s">
        <v>97</v>
      </c>
      <c r="F41" s="60" t="s">
        <v>283</v>
      </c>
      <c r="G41" s="60" t="s">
        <v>287</v>
      </c>
      <c r="H41" s="41">
        <v>16.6</v>
      </c>
      <c r="I41" s="41">
        <v>16.6</v>
      </c>
      <c r="J41" s="41">
        <f t="shared" si="0"/>
        <v>100</v>
      </c>
    </row>
    <row r="42" spans="1:10" ht="78" customHeight="1" hidden="1">
      <c r="A42" s="216" t="s">
        <v>329</v>
      </c>
      <c r="B42" s="217"/>
      <c r="C42" s="218"/>
      <c r="D42" s="60" t="s">
        <v>142</v>
      </c>
      <c r="E42" s="60" t="s">
        <v>97</v>
      </c>
      <c r="F42" s="60"/>
      <c r="G42" s="60"/>
      <c r="H42" s="41">
        <f>H43</f>
        <v>7</v>
      </c>
      <c r="I42" s="41">
        <f>I43</f>
        <v>7</v>
      </c>
      <c r="J42" s="41">
        <f t="shared" si="0"/>
        <v>100</v>
      </c>
    </row>
    <row r="43" spans="1:10" s="1" customFormat="1" ht="21" customHeight="1" hidden="1">
      <c r="A43" s="256" t="s">
        <v>67</v>
      </c>
      <c r="B43" s="256"/>
      <c r="C43" s="256"/>
      <c r="D43" s="60" t="s">
        <v>142</v>
      </c>
      <c r="E43" s="60" t="s">
        <v>97</v>
      </c>
      <c r="F43" s="60"/>
      <c r="G43" s="60" t="s">
        <v>287</v>
      </c>
      <c r="H43" s="41">
        <v>7</v>
      </c>
      <c r="I43" s="41">
        <v>7</v>
      </c>
      <c r="J43" s="112">
        <f t="shared" si="0"/>
        <v>100</v>
      </c>
    </row>
    <row r="44" spans="1:10" ht="22.5" customHeight="1" hidden="1">
      <c r="A44" s="257" t="s">
        <v>286</v>
      </c>
      <c r="B44" s="258"/>
      <c r="C44" s="259"/>
      <c r="D44" s="60" t="s">
        <v>142</v>
      </c>
      <c r="E44" s="60" t="s">
        <v>285</v>
      </c>
      <c r="F44" s="60" t="s">
        <v>288</v>
      </c>
      <c r="G44" s="60" t="s">
        <v>287</v>
      </c>
      <c r="H44" s="41"/>
      <c r="I44" s="41"/>
      <c r="J44" s="41" t="e">
        <f t="shared" si="0"/>
        <v>#DIV/0!</v>
      </c>
    </row>
    <row r="45" spans="1:10" ht="51" customHeight="1">
      <c r="A45" s="238" t="s">
        <v>297</v>
      </c>
      <c r="B45" s="239"/>
      <c r="C45" s="240"/>
      <c r="D45" s="60" t="s">
        <v>142</v>
      </c>
      <c r="E45" s="60" t="s">
        <v>285</v>
      </c>
      <c r="F45" s="60" t="s">
        <v>288</v>
      </c>
      <c r="G45" s="60"/>
      <c r="H45" s="64">
        <f>H46</f>
        <v>7</v>
      </c>
      <c r="I45" s="64">
        <v>0</v>
      </c>
      <c r="J45" s="41">
        <f t="shared" si="0"/>
        <v>0</v>
      </c>
    </row>
    <row r="46" spans="1:10" ht="24" customHeight="1">
      <c r="A46" s="238" t="s">
        <v>67</v>
      </c>
      <c r="B46" s="239"/>
      <c r="C46" s="240"/>
      <c r="D46" s="60" t="s">
        <v>142</v>
      </c>
      <c r="E46" s="60" t="s">
        <v>285</v>
      </c>
      <c r="F46" s="60" t="s">
        <v>288</v>
      </c>
      <c r="G46" s="60" t="s">
        <v>287</v>
      </c>
      <c r="H46" s="41">
        <v>7</v>
      </c>
      <c r="I46" s="41">
        <v>7</v>
      </c>
      <c r="J46" s="41">
        <f t="shared" si="0"/>
        <v>100</v>
      </c>
    </row>
    <row r="47" spans="1:10" ht="0.75" customHeight="1" hidden="1">
      <c r="A47" s="238" t="s">
        <v>234</v>
      </c>
      <c r="B47" s="239"/>
      <c r="C47" s="240"/>
      <c r="D47" s="60" t="s">
        <v>142</v>
      </c>
      <c r="E47" s="60" t="s">
        <v>208</v>
      </c>
      <c r="F47" s="60"/>
      <c r="G47" s="60"/>
      <c r="H47" s="41">
        <f>H48+H49</f>
        <v>0</v>
      </c>
      <c r="I47" s="41">
        <f>I48+I49</f>
        <v>0</v>
      </c>
      <c r="J47" s="41" t="e">
        <f t="shared" si="0"/>
        <v>#DIV/0!</v>
      </c>
    </row>
    <row r="48" spans="1:10" ht="22.5" customHeight="1" hidden="1">
      <c r="A48" s="237" t="s">
        <v>67</v>
      </c>
      <c r="B48" s="237"/>
      <c r="C48" s="237"/>
      <c r="D48" s="60" t="s">
        <v>142</v>
      </c>
      <c r="E48" s="60" t="s">
        <v>208</v>
      </c>
      <c r="F48" s="60"/>
      <c r="G48" s="60" t="s">
        <v>233</v>
      </c>
      <c r="H48" s="41"/>
      <c r="I48" s="41"/>
      <c r="J48" s="41" t="e">
        <f t="shared" si="0"/>
        <v>#DIV/0!</v>
      </c>
    </row>
    <row r="49" spans="1:10" ht="1.5" customHeight="1" hidden="1">
      <c r="A49" s="237" t="s">
        <v>67</v>
      </c>
      <c r="B49" s="237"/>
      <c r="C49" s="237"/>
      <c r="D49" s="60" t="s">
        <v>142</v>
      </c>
      <c r="E49" s="60" t="s">
        <v>208</v>
      </c>
      <c r="F49" s="60"/>
      <c r="G49" s="60" t="s">
        <v>233</v>
      </c>
      <c r="H49" s="41"/>
      <c r="I49" s="41"/>
      <c r="J49" s="41" t="e">
        <f t="shared" si="0"/>
        <v>#DIV/0!</v>
      </c>
    </row>
    <row r="50" spans="1:11" ht="23.25" customHeight="1">
      <c r="A50" s="230" t="s">
        <v>307</v>
      </c>
      <c r="B50" s="231"/>
      <c r="C50" s="232"/>
      <c r="D50" s="61" t="s">
        <v>142</v>
      </c>
      <c r="E50" s="61" t="s">
        <v>394</v>
      </c>
      <c r="F50" s="60"/>
      <c r="G50" s="60"/>
      <c r="H50" s="64">
        <f>H51+H60</f>
        <v>5302.6</v>
      </c>
      <c r="I50" s="64">
        <f>I51+I60</f>
        <v>3977.6000000000004</v>
      </c>
      <c r="J50" s="64">
        <f t="shared" si="0"/>
        <v>75.01225813751745</v>
      </c>
      <c r="K50" s="5"/>
    </row>
    <row r="51" spans="1:10" ht="22.5" customHeight="1">
      <c r="A51" s="227" t="s">
        <v>209</v>
      </c>
      <c r="B51" s="228"/>
      <c r="C51" s="229"/>
      <c r="D51" s="61" t="s">
        <v>142</v>
      </c>
      <c r="E51" s="61" t="s">
        <v>208</v>
      </c>
      <c r="F51" s="60" t="s">
        <v>332</v>
      </c>
      <c r="G51" s="60"/>
      <c r="H51" s="64">
        <f>H53+H54+H56+H58</f>
        <v>4770</v>
      </c>
      <c r="I51" s="64">
        <f>I53+I54+I56+I58</f>
        <v>3445.1000000000004</v>
      </c>
      <c r="J51" s="41">
        <f t="shared" si="0"/>
        <v>72.22431865828092</v>
      </c>
    </row>
    <row r="52" spans="1:10" ht="23.25" customHeight="1" hidden="1">
      <c r="A52" s="230" t="s">
        <v>330</v>
      </c>
      <c r="B52" s="231"/>
      <c r="C52" s="232"/>
      <c r="D52" s="61" t="s">
        <v>142</v>
      </c>
      <c r="E52" s="61" t="s">
        <v>208</v>
      </c>
      <c r="F52" s="60" t="s">
        <v>332</v>
      </c>
      <c r="G52" s="60" t="s">
        <v>287</v>
      </c>
      <c r="H52" s="64"/>
      <c r="I52" s="64"/>
      <c r="J52" s="41" t="e">
        <f t="shared" si="0"/>
        <v>#DIV/0!</v>
      </c>
    </row>
    <row r="53" spans="1:10" ht="54.75" customHeight="1">
      <c r="A53" s="238" t="s">
        <v>331</v>
      </c>
      <c r="B53" s="239"/>
      <c r="C53" s="240"/>
      <c r="D53" s="60" t="s">
        <v>142</v>
      </c>
      <c r="E53" s="61" t="s">
        <v>393</v>
      </c>
      <c r="F53" s="60" t="s">
        <v>333</v>
      </c>
      <c r="G53" s="60" t="s">
        <v>287</v>
      </c>
      <c r="H53" s="41">
        <v>597.9</v>
      </c>
      <c r="I53" s="41">
        <v>597.9</v>
      </c>
      <c r="J53" s="41">
        <f t="shared" si="0"/>
        <v>100</v>
      </c>
    </row>
    <row r="54" spans="1:10" ht="75" customHeight="1">
      <c r="A54" s="230" t="s">
        <v>361</v>
      </c>
      <c r="B54" s="231"/>
      <c r="C54" s="232"/>
      <c r="D54" s="60" t="s">
        <v>142</v>
      </c>
      <c r="E54" s="60" t="s">
        <v>208</v>
      </c>
      <c r="F54" s="60" t="s">
        <v>334</v>
      </c>
      <c r="G54" s="60"/>
      <c r="H54" s="41">
        <f>H55</f>
        <v>3000</v>
      </c>
      <c r="I54" s="41">
        <f>I55</f>
        <v>2065.4</v>
      </c>
      <c r="J54" s="41">
        <f t="shared" si="0"/>
        <v>68.84666666666666</v>
      </c>
    </row>
    <row r="55" spans="1:10" ht="33.75" customHeight="1">
      <c r="A55" s="215" t="s">
        <v>374</v>
      </c>
      <c r="B55" s="215"/>
      <c r="C55" s="215"/>
      <c r="D55" s="60" t="s">
        <v>142</v>
      </c>
      <c r="E55" s="60" t="s">
        <v>208</v>
      </c>
      <c r="F55" s="60" t="s">
        <v>334</v>
      </c>
      <c r="G55" s="60" t="s">
        <v>287</v>
      </c>
      <c r="H55" s="41">
        <v>3000</v>
      </c>
      <c r="I55" s="41">
        <v>2065.4</v>
      </c>
      <c r="J55" s="41">
        <f t="shared" si="0"/>
        <v>68.84666666666666</v>
      </c>
    </row>
    <row r="56" spans="1:10" ht="58.5" customHeight="1">
      <c r="A56" s="216" t="s">
        <v>362</v>
      </c>
      <c r="B56" s="217"/>
      <c r="C56" s="218"/>
      <c r="D56" s="60" t="s">
        <v>142</v>
      </c>
      <c r="E56" s="60" t="s">
        <v>208</v>
      </c>
      <c r="F56" s="60" t="s">
        <v>335</v>
      </c>
      <c r="G56" s="60" t="s">
        <v>287</v>
      </c>
      <c r="H56" s="41">
        <f>H57</f>
        <v>200</v>
      </c>
      <c r="I56" s="41">
        <f>I57</f>
        <v>199.8</v>
      </c>
      <c r="J56" s="41">
        <f t="shared" si="0"/>
        <v>99.9</v>
      </c>
    </row>
    <row r="57" spans="1:10" ht="26.25" customHeight="1">
      <c r="A57" s="216" t="s">
        <v>374</v>
      </c>
      <c r="B57" s="217"/>
      <c r="C57" s="218"/>
      <c r="D57" s="60" t="s">
        <v>142</v>
      </c>
      <c r="E57" s="60" t="s">
        <v>208</v>
      </c>
      <c r="F57" s="60" t="s">
        <v>336</v>
      </c>
      <c r="G57" s="60" t="s">
        <v>287</v>
      </c>
      <c r="H57" s="41">
        <v>200</v>
      </c>
      <c r="I57" s="41">
        <v>199.8</v>
      </c>
      <c r="J57" s="41">
        <f t="shared" si="0"/>
        <v>99.9</v>
      </c>
    </row>
    <row r="58" spans="1:10" ht="67.5" customHeight="1">
      <c r="A58" s="219" t="s">
        <v>375</v>
      </c>
      <c r="B58" s="220"/>
      <c r="C58" s="221"/>
      <c r="D58" s="117" t="s">
        <v>142</v>
      </c>
      <c r="E58" s="117" t="s">
        <v>208</v>
      </c>
      <c r="F58" s="117" t="s">
        <v>337</v>
      </c>
      <c r="G58" s="117"/>
      <c r="H58" s="120">
        <v>972.1</v>
      </c>
      <c r="I58" s="120">
        <v>582</v>
      </c>
      <c r="J58" s="120">
        <f t="shared" si="0"/>
        <v>59.87038370538011</v>
      </c>
    </row>
    <row r="59" spans="1:10" ht="28.5" customHeight="1">
      <c r="A59" s="219" t="s">
        <v>374</v>
      </c>
      <c r="B59" s="222"/>
      <c r="C59" s="223"/>
      <c r="D59" s="117" t="s">
        <v>142</v>
      </c>
      <c r="E59" s="117" t="s">
        <v>208</v>
      </c>
      <c r="F59" s="117" t="s">
        <v>376</v>
      </c>
      <c r="G59" s="117" t="s">
        <v>287</v>
      </c>
      <c r="H59" s="120">
        <v>972.1</v>
      </c>
      <c r="I59" s="120">
        <v>582</v>
      </c>
      <c r="J59" s="120">
        <f t="shared" si="0"/>
        <v>59.87038370538011</v>
      </c>
    </row>
    <row r="60" spans="1:10" ht="33" customHeight="1">
      <c r="A60" s="212" t="s">
        <v>34</v>
      </c>
      <c r="B60" s="213"/>
      <c r="C60" s="214"/>
      <c r="D60" s="61" t="s">
        <v>142</v>
      </c>
      <c r="E60" s="61" t="s">
        <v>98</v>
      </c>
      <c r="F60" s="61"/>
      <c r="G60" s="61"/>
      <c r="H60" s="64">
        <f>H61+H63</f>
        <v>532.6</v>
      </c>
      <c r="I60" s="64">
        <f>I61+I63</f>
        <v>532.5</v>
      </c>
      <c r="J60" s="64">
        <f t="shared" si="0"/>
        <v>99.98122418325197</v>
      </c>
    </row>
    <row r="61" spans="1:10" ht="36" customHeight="1">
      <c r="A61" s="216" t="s">
        <v>254</v>
      </c>
      <c r="B61" s="217"/>
      <c r="C61" s="218"/>
      <c r="D61" s="60" t="s">
        <v>142</v>
      </c>
      <c r="E61" s="60" t="s">
        <v>98</v>
      </c>
      <c r="F61" s="113">
        <v>6301011</v>
      </c>
      <c r="G61" s="62">
        <v>244</v>
      </c>
      <c r="H61" s="41">
        <f>H62</f>
        <v>497.6</v>
      </c>
      <c r="I61" s="41">
        <f>I62</f>
        <v>497.5</v>
      </c>
      <c r="J61" s="41">
        <f t="shared" si="0"/>
        <v>99.97990353697749</v>
      </c>
    </row>
    <row r="62" spans="1:10" ht="21.75" customHeight="1">
      <c r="A62" s="215" t="s">
        <v>67</v>
      </c>
      <c r="B62" s="215"/>
      <c r="C62" s="215"/>
      <c r="D62" s="60" t="s">
        <v>142</v>
      </c>
      <c r="E62" s="60" t="s">
        <v>98</v>
      </c>
      <c r="F62" s="113">
        <v>6301011</v>
      </c>
      <c r="G62" s="62">
        <v>244</v>
      </c>
      <c r="H62" s="41">
        <v>497.6</v>
      </c>
      <c r="I62" s="41">
        <v>497.5</v>
      </c>
      <c r="J62" s="41">
        <f t="shared" si="0"/>
        <v>99.97990353697749</v>
      </c>
    </row>
    <row r="63" spans="1:10" ht="45" customHeight="1">
      <c r="A63" s="216" t="s">
        <v>377</v>
      </c>
      <c r="B63" s="217"/>
      <c r="C63" s="218"/>
      <c r="D63" s="60" t="s">
        <v>142</v>
      </c>
      <c r="E63" s="60" t="s">
        <v>98</v>
      </c>
      <c r="F63" s="113">
        <v>6480000</v>
      </c>
      <c r="G63" s="62">
        <v>244</v>
      </c>
      <c r="H63" s="41">
        <f>H64</f>
        <v>35</v>
      </c>
      <c r="I63" s="41">
        <f>I64</f>
        <v>35</v>
      </c>
      <c r="J63" s="41">
        <f t="shared" si="0"/>
        <v>100</v>
      </c>
    </row>
    <row r="64" spans="1:10" ht="25.5" customHeight="1">
      <c r="A64" s="215" t="s">
        <v>374</v>
      </c>
      <c r="B64" s="215"/>
      <c r="C64" s="215"/>
      <c r="D64" s="60" t="s">
        <v>142</v>
      </c>
      <c r="E64" s="60" t="s">
        <v>98</v>
      </c>
      <c r="F64" s="113">
        <v>6480000</v>
      </c>
      <c r="G64" s="62">
        <v>244</v>
      </c>
      <c r="H64" s="41">
        <v>35</v>
      </c>
      <c r="I64" s="41">
        <v>35</v>
      </c>
      <c r="J64" s="41">
        <f t="shared" si="0"/>
        <v>100</v>
      </c>
    </row>
    <row r="65" spans="1:11" ht="28.5" customHeight="1">
      <c r="A65" s="212" t="s">
        <v>385</v>
      </c>
      <c r="B65" s="213"/>
      <c r="C65" s="214"/>
      <c r="D65" s="61" t="s">
        <v>142</v>
      </c>
      <c r="E65" s="61" t="s">
        <v>392</v>
      </c>
      <c r="F65" s="62"/>
      <c r="G65" s="62"/>
      <c r="H65" s="64">
        <f>H66+H80</f>
        <v>7080.7</v>
      </c>
      <c r="I65" s="64">
        <f>I66+I80</f>
        <v>7080.400000000001</v>
      </c>
      <c r="J65" s="64">
        <v>99.99</v>
      </c>
      <c r="K65" s="5"/>
    </row>
    <row r="66" spans="1:10" ht="23.25" customHeight="1">
      <c r="A66" s="212" t="s">
        <v>36</v>
      </c>
      <c r="B66" s="213"/>
      <c r="C66" s="214"/>
      <c r="D66" s="61" t="s">
        <v>142</v>
      </c>
      <c r="E66" s="61" t="s">
        <v>308</v>
      </c>
      <c r="F66" s="62"/>
      <c r="G66" s="62"/>
      <c r="H66" s="64">
        <f>H67+H69+H73+H76+H78</f>
        <v>2907.2</v>
      </c>
      <c r="I66" s="64">
        <f>I67+I69+I73+I76+I78</f>
        <v>2907.1000000000004</v>
      </c>
      <c r="J66" s="64">
        <f t="shared" si="0"/>
        <v>99.99656026417173</v>
      </c>
    </row>
    <row r="67" spans="1:10" ht="36.75" customHeight="1">
      <c r="A67" s="248" t="s">
        <v>373</v>
      </c>
      <c r="B67" s="248"/>
      <c r="C67" s="248"/>
      <c r="D67" s="60" t="s">
        <v>142</v>
      </c>
      <c r="E67" s="60" t="s">
        <v>99</v>
      </c>
      <c r="F67" s="113">
        <v>6501077</v>
      </c>
      <c r="G67" s="62">
        <v>244</v>
      </c>
      <c r="H67" s="41">
        <f>H68</f>
        <v>1078.5</v>
      </c>
      <c r="I67" s="41">
        <f>I68</f>
        <v>1078.5</v>
      </c>
      <c r="J67" s="41">
        <f t="shared" si="0"/>
        <v>100</v>
      </c>
    </row>
    <row r="68" spans="1:10" ht="26.25" customHeight="1">
      <c r="A68" s="215" t="s">
        <v>374</v>
      </c>
      <c r="B68" s="215"/>
      <c r="C68" s="215"/>
      <c r="D68" s="60" t="s">
        <v>142</v>
      </c>
      <c r="E68" s="60" t="s">
        <v>99</v>
      </c>
      <c r="F68" s="113" t="s">
        <v>360</v>
      </c>
      <c r="G68" s="62">
        <v>244</v>
      </c>
      <c r="H68" s="41">
        <v>1078.5</v>
      </c>
      <c r="I68" s="41">
        <v>1078.5</v>
      </c>
      <c r="J68" s="41">
        <f t="shared" si="0"/>
        <v>100</v>
      </c>
    </row>
    <row r="69" spans="1:10" ht="66.75" customHeight="1">
      <c r="A69" s="216" t="s">
        <v>363</v>
      </c>
      <c r="B69" s="217"/>
      <c r="C69" s="218"/>
      <c r="D69" s="60" t="s">
        <v>142</v>
      </c>
      <c r="E69" s="60" t="s">
        <v>99</v>
      </c>
      <c r="F69" s="113">
        <v>6780000</v>
      </c>
      <c r="G69" s="62">
        <v>244</v>
      </c>
      <c r="H69" s="41">
        <f>H70</f>
        <v>477.5</v>
      </c>
      <c r="I69" s="41">
        <f>I70</f>
        <v>477.4</v>
      </c>
      <c r="J69" s="41">
        <f aca="true" t="shared" si="1" ref="J69:J79">I69/H69*100</f>
        <v>99.97905759162303</v>
      </c>
    </row>
    <row r="70" spans="1:10" ht="30" customHeight="1">
      <c r="A70" s="215" t="s">
        <v>374</v>
      </c>
      <c r="B70" s="215"/>
      <c r="C70" s="215"/>
      <c r="D70" s="60" t="s">
        <v>142</v>
      </c>
      <c r="E70" s="60" t="s">
        <v>99</v>
      </c>
      <c r="F70" s="113">
        <v>6780000</v>
      </c>
      <c r="G70" s="62">
        <v>244</v>
      </c>
      <c r="H70" s="41">
        <v>477.5</v>
      </c>
      <c r="I70" s="41">
        <v>477.4</v>
      </c>
      <c r="J70" s="41">
        <f t="shared" si="1"/>
        <v>99.97905759162303</v>
      </c>
    </row>
    <row r="71" spans="1:10" ht="0" customHeight="1" hidden="1">
      <c r="A71" s="216" t="s">
        <v>298</v>
      </c>
      <c r="B71" s="217"/>
      <c r="C71" s="218"/>
      <c r="D71" s="60" t="s">
        <v>142</v>
      </c>
      <c r="E71" s="60" t="s">
        <v>99</v>
      </c>
      <c r="F71" s="113">
        <v>6880000</v>
      </c>
      <c r="G71" s="62">
        <v>244</v>
      </c>
      <c r="H71" s="64">
        <f>H72</f>
        <v>150000</v>
      </c>
      <c r="I71" s="41">
        <v>0</v>
      </c>
      <c r="J71" s="41">
        <f t="shared" si="1"/>
        <v>0</v>
      </c>
    </row>
    <row r="72" spans="1:10" ht="6.75" customHeight="1" hidden="1">
      <c r="A72" s="216" t="s">
        <v>67</v>
      </c>
      <c r="B72" s="217"/>
      <c r="C72" s="218"/>
      <c r="D72" s="60" t="s">
        <v>142</v>
      </c>
      <c r="E72" s="60" t="s">
        <v>99</v>
      </c>
      <c r="F72" s="113">
        <v>6880000</v>
      </c>
      <c r="G72" s="62">
        <v>244</v>
      </c>
      <c r="H72" s="41">
        <v>150000</v>
      </c>
      <c r="I72" s="41">
        <v>0</v>
      </c>
      <c r="J72" s="41">
        <f t="shared" si="1"/>
        <v>0</v>
      </c>
    </row>
    <row r="73" spans="1:10" ht="75" customHeight="1">
      <c r="A73" s="216" t="s">
        <v>378</v>
      </c>
      <c r="B73" s="217"/>
      <c r="C73" s="218"/>
      <c r="D73" s="60" t="s">
        <v>142</v>
      </c>
      <c r="E73" s="60" t="s">
        <v>99</v>
      </c>
      <c r="F73" s="113" t="s">
        <v>356</v>
      </c>
      <c r="G73" s="62"/>
      <c r="H73" s="41">
        <v>500</v>
      </c>
      <c r="I73" s="41">
        <v>500</v>
      </c>
      <c r="J73" s="41">
        <f t="shared" si="1"/>
        <v>100</v>
      </c>
    </row>
    <row r="74" spans="1:10" ht="63" customHeight="1">
      <c r="A74" s="216" t="s">
        <v>379</v>
      </c>
      <c r="B74" s="217"/>
      <c r="C74" s="218"/>
      <c r="D74" s="117" t="s">
        <v>142</v>
      </c>
      <c r="E74" s="117" t="s">
        <v>99</v>
      </c>
      <c r="F74" s="118" t="s">
        <v>356</v>
      </c>
      <c r="G74" s="119">
        <v>244</v>
      </c>
      <c r="H74" s="120">
        <v>500</v>
      </c>
      <c r="I74" s="120">
        <v>500</v>
      </c>
      <c r="J74" s="120">
        <f t="shared" si="1"/>
        <v>100</v>
      </c>
    </row>
    <row r="75" spans="1:10" ht="27" customHeight="1">
      <c r="A75" s="216" t="s">
        <v>374</v>
      </c>
      <c r="B75" s="217"/>
      <c r="C75" s="218"/>
      <c r="D75" s="117" t="s">
        <v>142</v>
      </c>
      <c r="E75" s="117" t="s">
        <v>99</v>
      </c>
      <c r="F75" s="118">
        <v>6976238</v>
      </c>
      <c r="G75" s="119">
        <v>244</v>
      </c>
      <c r="H75" s="120">
        <v>500</v>
      </c>
      <c r="I75" s="120">
        <v>500</v>
      </c>
      <c r="J75" s="120">
        <f t="shared" si="1"/>
        <v>100</v>
      </c>
    </row>
    <row r="76" spans="1:10" ht="109.5" customHeight="1">
      <c r="A76" s="216" t="s">
        <v>380</v>
      </c>
      <c r="B76" s="217"/>
      <c r="C76" s="218"/>
      <c r="D76" s="117" t="s">
        <v>142</v>
      </c>
      <c r="E76" s="117" t="s">
        <v>99</v>
      </c>
      <c r="F76" s="118">
        <v>6986238</v>
      </c>
      <c r="G76" s="115"/>
      <c r="H76" s="120">
        <v>55.5</v>
      </c>
      <c r="I76" s="120">
        <v>55.5</v>
      </c>
      <c r="J76" s="120">
        <f t="shared" si="1"/>
        <v>100</v>
      </c>
    </row>
    <row r="77" spans="1:10" ht="31.5" customHeight="1">
      <c r="A77" s="216" t="s">
        <v>374</v>
      </c>
      <c r="B77" s="217"/>
      <c r="C77" s="218"/>
      <c r="D77" s="117" t="s">
        <v>142</v>
      </c>
      <c r="E77" s="117" t="s">
        <v>99</v>
      </c>
      <c r="F77" s="118">
        <v>6986238</v>
      </c>
      <c r="G77" s="119">
        <v>200</v>
      </c>
      <c r="H77" s="120">
        <v>55.5</v>
      </c>
      <c r="I77" s="120">
        <v>55.5</v>
      </c>
      <c r="J77" s="120">
        <f t="shared" si="1"/>
        <v>100</v>
      </c>
    </row>
    <row r="78" spans="1:10" ht="91.5" customHeight="1">
      <c r="A78" s="249" t="s">
        <v>338</v>
      </c>
      <c r="B78" s="250"/>
      <c r="C78" s="251"/>
      <c r="D78" s="60" t="s">
        <v>142</v>
      </c>
      <c r="E78" s="60" t="s">
        <v>99</v>
      </c>
      <c r="F78" s="113" t="s">
        <v>355</v>
      </c>
      <c r="G78" s="62"/>
      <c r="H78" s="64">
        <f>H79</f>
        <v>795.7</v>
      </c>
      <c r="I78" s="64">
        <f>I79</f>
        <v>795.7</v>
      </c>
      <c r="J78" s="41">
        <f t="shared" si="1"/>
        <v>100</v>
      </c>
    </row>
    <row r="79" spans="1:10" ht="32.25" customHeight="1">
      <c r="A79" s="215" t="s">
        <v>374</v>
      </c>
      <c r="B79" s="215"/>
      <c r="C79" s="215"/>
      <c r="D79" s="60" t="s">
        <v>142</v>
      </c>
      <c r="E79" s="60" t="s">
        <v>99</v>
      </c>
      <c r="F79" s="113" t="s">
        <v>355</v>
      </c>
      <c r="G79" s="62">
        <v>244</v>
      </c>
      <c r="H79" s="41">
        <v>795.7</v>
      </c>
      <c r="I79" s="41">
        <v>795.7</v>
      </c>
      <c r="J79" s="41">
        <f t="shared" si="1"/>
        <v>100</v>
      </c>
    </row>
    <row r="80" spans="1:10" ht="27" customHeight="1">
      <c r="A80" s="241" t="s">
        <v>100</v>
      </c>
      <c r="B80" s="241"/>
      <c r="C80" s="241"/>
      <c r="D80" s="60" t="s">
        <v>142</v>
      </c>
      <c r="E80" s="60" t="s">
        <v>101</v>
      </c>
      <c r="F80" s="62"/>
      <c r="G80" s="62"/>
      <c r="H80" s="99">
        <f>H81+H82+H83+H84+H89+H91</f>
        <v>4173.5</v>
      </c>
      <c r="I80" s="121">
        <f>I81+I82+I83+I84+I89+I91</f>
        <v>4173.3</v>
      </c>
      <c r="J80" s="41">
        <v>99.99</v>
      </c>
    </row>
    <row r="81" spans="1:10" ht="23.25" customHeight="1">
      <c r="A81" s="215" t="s">
        <v>354</v>
      </c>
      <c r="B81" s="215"/>
      <c r="C81" s="215"/>
      <c r="D81" s="60" t="s">
        <v>142</v>
      </c>
      <c r="E81" s="60" t="s">
        <v>101</v>
      </c>
      <c r="F81" s="60" t="s">
        <v>359</v>
      </c>
      <c r="G81" s="62">
        <v>244</v>
      </c>
      <c r="H81" s="41">
        <v>862.6</v>
      </c>
      <c r="I81" s="41">
        <v>862.6</v>
      </c>
      <c r="J81" s="41">
        <f t="shared" si="0"/>
        <v>100</v>
      </c>
    </row>
    <row r="82" spans="1:10" ht="27" customHeight="1">
      <c r="A82" s="216" t="s">
        <v>255</v>
      </c>
      <c r="B82" s="217"/>
      <c r="C82" s="218"/>
      <c r="D82" s="60" t="s">
        <v>142</v>
      </c>
      <c r="E82" s="60" t="s">
        <v>101</v>
      </c>
      <c r="F82" s="60" t="s">
        <v>407</v>
      </c>
      <c r="G82" s="60" t="s">
        <v>287</v>
      </c>
      <c r="H82" s="41">
        <v>60</v>
      </c>
      <c r="I82" s="41">
        <v>60</v>
      </c>
      <c r="J82" s="41">
        <f t="shared" si="0"/>
        <v>100</v>
      </c>
    </row>
    <row r="83" spans="1:10" ht="33" customHeight="1">
      <c r="A83" s="216" t="s">
        <v>210</v>
      </c>
      <c r="B83" s="217"/>
      <c r="C83" s="218"/>
      <c r="D83" s="60" t="s">
        <v>142</v>
      </c>
      <c r="E83" s="60" t="s">
        <v>101</v>
      </c>
      <c r="F83" s="60" t="s">
        <v>358</v>
      </c>
      <c r="G83" s="60" t="s">
        <v>287</v>
      </c>
      <c r="H83" s="41">
        <v>352.1</v>
      </c>
      <c r="I83" s="41">
        <v>352.1</v>
      </c>
      <c r="J83" s="41">
        <f t="shared" si="0"/>
        <v>100</v>
      </c>
    </row>
    <row r="84" spans="1:10" ht="37.5" customHeight="1">
      <c r="A84" s="215" t="s">
        <v>300</v>
      </c>
      <c r="B84" s="215"/>
      <c r="C84" s="215"/>
      <c r="D84" s="60" t="s">
        <v>142</v>
      </c>
      <c r="E84" s="60" t="s">
        <v>101</v>
      </c>
      <c r="F84" s="60" t="s">
        <v>357</v>
      </c>
      <c r="G84" s="60" t="s">
        <v>287</v>
      </c>
      <c r="H84" s="41">
        <v>1593.7</v>
      </c>
      <c r="I84" s="41">
        <v>1593.6</v>
      </c>
      <c r="J84" s="41">
        <f t="shared" si="0"/>
        <v>99.99372529334252</v>
      </c>
    </row>
    <row r="85" spans="1:10" ht="9.75" customHeight="1" hidden="1">
      <c r="A85" s="216"/>
      <c r="B85" s="217"/>
      <c r="C85" s="218"/>
      <c r="D85" s="60" t="s">
        <v>142</v>
      </c>
      <c r="E85" s="60" t="s">
        <v>101</v>
      </c>
      <c r="F85" s="60" t="s">
        <v>299</v>
      </c>
      <c r="G85" s="62"/>
      <c r="H85" s="41"/>
      <c r="I85" s="41"/>
      <c r="J85" s="41" t="e">
        <f t="shared" si="0"/>
        <v>#DIV/0!</v>
      </c>
    </row>
    <row r="86" spans="1:10" ht="49.5" customHeight="1" hidden="1">
      <c r="A86" s="216"/>
      <c r="B86" s="217"/>
      <c r="C86" s="218"/>
      <c r="D86" s="60" t="s">
        <v>142</v>
      </c>
      <c r="E86" s="60" t="s">
        <v>101</v>
      </c>
      <c r="F86" s="60" t="s">
        <v>299</v>
      </c>
      <c r="G86" s="60" t="s">
        <v>233</v>
      </c>
      <c r="H86" s="41">
        <v>187449.01</v>
      </c>
      <c r="I86" s="41">
        <v>170618.93</v>
      </c>
      <c r="J86" s="41">
        <f t="shared" si="0"/>
        <v>91.02151566444655</v>
      </c>
    </row>
    <row r="87" spans="1:10" ht="51.75" customHeight="1" hidden="1">
      <c r="A87" s="215"/>
      <c r="B87" s="215"/>
      <c r="C87" s="215"/>
      <c r="D87" s="60" t="s">
        <v>142</v>
      </c>
      <c r="E87" s="60" t="s">
        <v>101</v>
      </c>
      <c r="F87" s="60" t="s">
        <v>299</v>
      </c>
      <c r="G87" s="62"/>
      <c r="H87" s="41">
        <f>SUM(H88:H88)</f>
        <v>649550.99</v>
      </c>
      <c r="I87" s="41">
        <f>SUM(I88:I88)</f>
        <v>649550.99</v>
      </c>
      <c r="J87" s="41">
        <f t="shared" si="0"/>
        <v>100</v>
      </c>
    </row>
    <row r="88" spans="1:10" ht="16.5" customHeight="1" hidden="1">
      <c r="A88" s="215" t="s">
        <v>67</v>
      </c>
      <c r="B88" s="215"/>
      <c r="C88" s="215"/>
      <c r="D88" s="60" t="s">
        <v>142</v>
      </c>
      <c r="E88" s="60" t="s">
        <v>101</v>
      </c>
      <c r="F88" s="60" t="s">
        <v>299</v>
      </c>
      <c r="G88" s="60" t="s">
        <v>233</v>
      </c>
      <c r="H88" s="41">
        <v>649550.99</v>
      </c>
      <c r="I88" s="41">
        <v>649550.99</v>
      </c>
      <c r="J88" s="41">
        <f t="shared" si="0"/>
        <v>100</v>
      </c>
    </row>
    <row r="89" spans="1:10" ht="102" customHeight="1">
      <c r="A89" s="219" t="s">
        <v>381</v>
      </c>
      <c r="B89" s="222"/>
      <c r="C89" s="223"/>
      <c r="D89" s="117" t="s">
        <v>142</v>
      </c>
      <c r="E89" s="117" t="s">
        <v>101</v>
      </c>
      <c r="F89" s="117" t="s">
        <v>353</v>
      </c>
      <c r="G89" s="117" t="s">
        <v>287</v>
      </c>
      <c r="H89" s="120">
        <f>H90</f>
        <v>881.3</v>
      </c>
      <c r="I89" s="120">
        <f>I90</f>
        <v>881.3</v>
      </c>
      <c r="J89" s="41">
        <f t="shared" si="0"/>
        <v>100</v>
      </c>
    </row>
    <row r="90" spans="1:10" ht="32.25" customHeight="1">
      <c r="A90" s="216" t="s">
        <v>374</v>
      </c>
      <c r="B90" s="217"/>
      <c r="C90" s="218"/>
      <c r="D90" s="60" t="s">
        <v>142</v>
      </c>
      <c r="E90" s="60" t="s">
        <v>101</v>
      </c>
      <c r="F90" s="60" t="s">
        <v>353</v>
      </c>
      <c r="G90" s="60" t="s">
        <v>287</v>
      </c>
      <c r="H90" s="41">
        <v>881.3</v>
      </c>
      <c r="I90" s="41">
        <v>881.3</v>
      </c>
      <c r="J90" s="41">
        <f t="shared" si="0"/>
        <v>100</v>
      </c>
    </row>
    <row r="91" spans="1:10" ht="48.75" customHeight="1">
      <c r="A91" s="216" t="s">
        <v>382</v>
      </c>
      <c r="B91" s="217"/>
      <c r="C91" s="218"/>
      <c r="D91" s="60" t="s">
        <v>142</v>
      </c>
      <c r="E91" s="60" t="s">
        <v>101</v>
      </c>
      <c r="F91" s="60" t="s">
        <v>404</v>
      </c>
      <c r="G91" s="60" t="s">
        <v>287</v>
      </c>
      <c r="H91" s="41">
        <f>SUM(H92:H92)</f>
        <v>423.8</v>
      </c>
      <c r="I91" s="41">
        <f>SUM(I92:I92)</f>
        <v>423.7</v>
      </c>
      <c r="J91" s="41">
        <f t="shared" si="0"/>
        <v>99.97640396413402</v>
      </c>
    </row>
    <row r="92" spans="1:10" ht="34.5" customHeight="1">
      <c r="A92" s="215" t="s">
        <v>374</v>
      </c>
      <c r="B92" s="215"/>
      <c r="C92" s="215"/>
      <c r="D92" s="60" t="s">
        <v>142</v>
      </c>
      <c r="E92" s="60" t="s">
        <v>101</v>
      </c>
      <c r="F92" s="60" t="s">
        <v>404</v>
      </c>
      <c r="G92" s="60" t="s">
        <v>287</v>
      </c>
      <c r="H92" s="41">
        <v>423.8</v>
      </c>
      <c r="I92" s="41">
        <v>423.7</v>
      </c>
      <c r="J92" s="41">
        <f t="shared" si="0"/>
        <v>99.97640396413402</v>
      </c>
    </row>
    <row r="93" spans="1:10" ht="47.25" customHeight="1" hidden="1">
      <c r="A93" s="216" t="s">
        <v>302</v>
      </c>
      <c r="B93" s="217"/>
      <c r="C93" s="218"/>
      <c r="D93" s="60" t="s">
        <v>142</v>
      </c>
      <c r="E93" s="60" t="s">
        <v>101</v>
      </c>
      <c r="F93" s="60" t="s">
        <v>301</v>
      </c>
      <c r="G93" s="60" t="s">
        <v>287</v>
      </c>
      <c r="H93" s="41">
        <f>SUM(H94:H94)</f>
        <v>60000</v>
      </c>
      <c r="I93" s="41">
        <f>I94</f>
        <v>0</v>
      </c>
      <c r="J93" s="41">
        <f t="shared" si="0"/>
        <v>0</v>
      </c>
    </row>
    <row r="94" spans="1:10" ht="15" hidden="1">
      <c r="A94" s="215" t="s">
        <v>67</v>
      </c>
      <c r="B94" s="215"/>
      <c r="C94" s="215"/>
      <c r="D94" s="60" t="s">
        <v>142</v>
      </c>
      <c r="E94" s="60" t="s">
        <v>101</v>
      </c>
      <c r="F94" s="60" t="s">
        <v>301</v>
      </c>
      <c r="G94" s="60" t="s">
        <v>287</v>
      </c>
      <c r="H94" s="41">
        <v>60000</v>
      </c>
      <c r="I94" s="41">
        <v>0</v>
      </c>
      <c r="J94" s="41">
        <f t="shared" si="0"/>
        <v>0</v>
      </c>
    </row>
    <row r="95" spans="1:10" ht="32.25" customHeight="1">
      <c r="A95" s="241" t="s">
        <v>386</v>
      </c>
      <c r="B95" s="241"/>
      <c r="C95" s="241"/>
      <c r="D95" s="61" t="s">
        <v>142</v>
      </c>
      <c r="E95" s="61" t="s">
        <v>390</v>
      </c>
      <c r="F95" s="114"/>
      <c r="G95" s="114"/>
      <c r="H95" s="64">
        <f>H100</f>
        <v>166.2</v>
      </c>
      <c r="I95" s="64">
        <f>I100</f>
        <v>166.2</v>
      </c>
      <c r="J95" s="41">
        <f t="shared" si="0"/>
        <v>100</v>
      </c>
    </row>
    <row r="96" spans="1:10" ht="30.75" customHeight="1" hidden="1">
      <c r="A96" s="216" t="s">
        <v>256</v>
      </c>
      <c r="B96" s="217"/>
      <c r="C96" s="218"/>
      <c r="D96" s="60" t="s">
        <v>142</v>
      </c>
      <c r="E96" s="60" t="s">
        <v>102</v>
      </c>
      <c r="F96" s="62">
        <v>4310100</v>
      </c>
      <c r="G96" s="62"/>
      <c r="H96" s="41">
        <f>SUM(H97:H97)</f>
        <v>0</v>
      </c>
      <c r="I96" s="41">
        <f>SUM(I97:I97)</f>
        <v>0</v>
      </c>
      <c r="J96" s="41" t="e">
        <f t="shared" si="0"/>
        <v>#DIV/0!</v>
      </c>
    </row>
    <row r="97" spans="1:10" ht="30.75" customHeight="1" hidden="1">
      <c r="A97" s="215" t="s">
        <v>67</v>
      </c>
      <c r="B97" s="215"/>
      <c r="C97" s="215"/>
      <c r="D97" s="60" t="s">
        <v>142</v>
      </c>
      <c r="E97" s="60" t="s">
        <v>102</v>
      </c>
      <c r="F97" s="62">
        <v>4310100</v>
      </c>
      <c r="G97" s="62">
        <v>240</v>
      </c>
      <c r="H97" s="41"/>
      <c r="I97" s="41"/>
      <c r="J97" s="41" t="e">
        <f t="shared" si="0"/>
        <v>#DIV/0!</v>
      </c>
    </row>
    <row r="98" spans="1:10" ht="93.75" customHeight="1" hidden="1">
      <c r="A98" s="215" t="s">
        <v>303</v>
      </c>
      <c r="B98" s="215"/>
      <c r="C98" s="215"/>
      <c r="D98" s="60" t="s">
        <v>142</v>
      </c>
      <c r="E98" s="60" t="s">
        <v>102</v>
      </c>
      <c r="F98" s="60" t="s">
        <v>304</v>
      </c>
      <c r="G98" s="62">
        <v>244</v>
      </c>
      <c r="H98" s="41">
        <f>SUM(H99:H99)</f>
        <v>52000</v>
      </c>
      <c r="I98" s="41">
        <f>SUM(I99:I99)</f>
        <v>0</v>
      </c>
      <c r="J98" s="41">
        <f t="shared" si="0"/>
        <v>0</v>
      </c>
    </row>
    <row r="99" spans="1:10" ht="22.5" customHeight="1" hidden="1">
      <c r="A99" s="215" t="s">
        <v>67</v>
      </c>
      <c r="B99" s="215"/>
      <c r="C99" s="215"/>
      <c r="D99" s="60" t="s">
        <v>142</v>
      </c>
      <c r="E99" s="60" t="s">
        <v>102</v>
      </c>
      <c r="F99" s="60" t="s">
        <v>304</v>
      </c>
      <c r="G99" s="60" t="s">
        <v>287</v>
      </c>
      <c r="H99" s="41">
        <v>52000</v>
      </c>
      <c r="I99" s="41">
        <v>0</v>
      </c>
      <c r="J99" s="41">
        <f t="shared" si="0"/>
        <v>0</v>
      </c>
    </row>
    <row r="100" spans="1:10" ht="32.25" customHeight="1">
      <c r="A100" s="216" t="s">
        <v>305</v>
      </c>
      <c r="B100" s="217"/>
      <c r="C100" s="218"/>
      <c r="D100" s="60" t="s">
        <v>142</v>
      </c>
      <c r="E100" s="60" t="s">
        <v>102</v>
      </c>
      <c r="F100" s="60" t="s">
        <v>406</v>
      </c>
      <c r="G100" s="60" t="s">
        <v>287</v>
      </c>
      <c r="H100" s="41">
        <f>H101</f>
        <v>166.2</v>
      </c>
      <c r="I100" s="41">
        <f>I101</f>
        <v>166.2</v>
      </c>
      <c r="J100" s="41">
        <f t="shared" si="0"/>
        <v>100</v>
      </c>
    </row>
    <row r="101" spans="1:10" ht="27" customHeight="1">
      <c r="A101" s="216" t="s">
        <v>374</v>
      </c>
      <c r="B101" s="217"/>
      <c r="C101" s="218"/>
      <c r="D101" s="60" t="s">
        <v>142</v>
      </c>
      <c r="E101" s="60" t="s">
        <v>102</v>
      </c>
      <c r="F101" s="60" t="s">
        <v>406</v>
      </c>
      <c r="G101" s="60" t="s">
        <v>287</v>
      </c>
      <c r="H101" s="41">
        <v>166.2</v>
      </c>
      <c r="I101" s="41">
        <v>166.2</v>
      </c>
      <c r="J101" s="41">
        <f t="shared" si="0"/>
        <v>100</v>
      </c>
    </row>
    <row r="102" spans="1:10" ht="15">
      <c r="A102" s="241" t="s">
        <v>387</v>
      </c>
      <c r="B102" s="241"/>
      <c r="C102" s="241"/>
      <c r="D102" s="61" t="s">
        <v>142</v>
      </c>
      <c r="E102" s="61" t="s">
        <v>391</v>
      </c>
      <c r="F102" s="114"/>
      <c r="G102" s="62"/>
      <c r="H102" s="64">
        <f>H103+H111</f>
        <v>6055.4</v>
      </c>
      <c r="I102" s="64">
        <f>I103+I111</f>
        <v>6055.4</v>
      </c>
      <c r="J102" s="41">
        <f t="shared" si="0"/>
        <v>100</v>
      </c>
    </row>
    <row r="103" spans="1:10" ht="37.5" customHeight="1">
      <c r="A103" s="215" t="s">
        <v>147</v>
      </c>
      <c r="B103" s="215"/>
      <c r="C103" s="215"/>
      <c r="D103" s="61" t="s">
        <v>142</v>
      </c>
      <c r="E103" s="61" t="s">
        <v>103</v>
      </c>
      <c r="F103" s="61"/>
      <c r="G103" s="114"/>
      <c r="H103" s="64">
        <f>H104+H109</f>
        <v>5328</v>
      </c>
      <c r="I103" s="64">
        <f>I104+I109</f>
        <v>5328</v>
      </c>
      <c r="J103" s="41">
        <f t="shared" si="0"/>
        <v>100</v>
      </c>
    </row>
    <row r="104" spans="1:10" ht="57.75" customHeight="1">
      <c r="A104" s="215" t="s">
        <v>306</v>
      </c>
      <c r="B104" s="215"/>
      <c r="C104" s="215"/>
      <c r="D104" s="60" t="s">
        <v>142</v>
      </c>
      <c r="E104" s="60" t="s">
        <v>103</v>
      </c>
      <c r="F104" s="60" t="s">
        <v>405</v>
      </c>
      <c r="G104" s="60" t="s">
        <v>236</v>
      </c>
      <c r="H104" s="41">
        <v>5299.6</v>
      </c>
      <c r="I104" s="41">
        <v>5299.6</v>
      </c>
      <c r="J104" s="41">
        <f t="shared" si="0"/>
        <v>100</v>
      </c>
    </row>
    <row r="105" spans="1:10" ht="60" customHeight="1" hidden="1">
      <c r="A105" s="216" t="s">
        <v>212</v>
      </c>
      <c r="B105" s="217"/>
      <c r="C105" s="218"/>
      <c r="D105" s="60" t="s">
        <v>142</v>
      </c>
      <c r="E105" s="60" t="s">
        <v>103</v>
      </c>
      <c r="F105" s="60"/>
      <c r="G105" s="60"/>
      <c r="H105" s="41">
        <f>H106</f>
        <v>0</v>
      </c>
      <c r="I105" s="41">
        <f>I106</f>
        <v>0</v>
      </c>
      <c r="J105" s="41" t="e">
        <f t="shared" si="0"/>
        <v>#DIV/0!</v>
      </c>
    </row>
    <row r="106" spans="1:10" ht="33.75" customHeight="1" hidden="1">
      <c r="A106" s="215" t="s">
        <v>146</v>
      </c>
      <c r="B106" s="215"/>
      <c r="C106" s="215"/>
      <c r="D106" s="60" t="s">
        <v>142</v>
      </c>
      <c r="E106" s="60" t="s">
        <v>103</v>
      </c>
      <c r="F106" s="60"/>
      <c r="G106" s="60"/>
      <c r="H106" s="41"/>
      <c r="I106" s="41"/>
      <c r="J106" s="41" t="e">
        <f t="shared" si="0"/>
        <v>#DIV/0!</v>
      </c>
    </row>
    <row r="107" spans="1:10" ht="67.5" customHeight="1" hidden="1">
      <c r="A107" s="216" t="s">
        <v>211</v>
      </c>
      <c r="B107" s="217"/>
      <c r="C107" s="218"/>
      <c r="D107" s="60" t="s">
        <v>142</v>
      </c>
      <c r="E107" s="60" t="s">
        <v>103</v>
      </c>
      <c r="F107" s="60"/>
      <c r="G107" s="60"/>
      <c r="H107" s="41">
        <f>H108</f>
        <v>0</v>
      </c>
      <c r="I107" s="41">
        <f>I108</f>
        <v>0</v>
      </c>
      <c r="J107" s="41" t="e">
        <f t="shared" si="0"/>
        <v>#DIV/0!</v>
      </c>
    </row>
    <row r="108" spans="1:10" ht="32.25" customHeight="1" hidden="1">
      <c r="A108" s="215" t="s">
        <v>146</v>
      </c>
      <c r="B108" s="215"/>
      <c r="C108" s="215"/>
      <c r="D108" s="60" t="s">
        <v>142</v>
      </c>
      <c r="E108" s="60" t="s">
        <v>103</v>
      </c>
      <c r="F108" s="60"/>
      <c r="G108" s="60"/>
      <c r="H108" s="41"/>
      <c r="I108" s="41"/>
      <c r="J108" s="41" t="e">
        <f t="shared" si="0"/>
        <v>#DIV/0!</v>
      </c>
    </row>
    <row r="109" spans="1:10" ht="51" customHeight="1">
      <c r="A109" s="215" t="s">
        <v>339</v>
      </c>
      <c r="B109" s="215"/>
      <c r="C109" s="215"/>
      <c r="D109" s="60" t="s">
        <v>142</v>
      </c>
      <c r="E109" s="60" t="s">
        <v>103</v>
      </c>
      <c r="F109" s="60" t="s">
        <v>350</v>
      </c>
      <c r="G109" s="62"/>
      <c r="H109" s="41">
        <v>28.4</v>
      </c>
      <c r="I109" s="41">
        <v>28.4</v>
      </c>
      <c r="J109" s="41">
        <f t="shared" si="0"/>
        <v>100</v>
      </c>
    </row>
    <row r="110" spans="1:10" ht="32.25" customHeight="1">
      <c r="A110" s="215" t="s">
        <v>146</v>
      </c>
      <c r="B110" s="215"/>
      <c r="C110" s="215"/>
      <c r="D110" s="60" t="s">
        <v>142</v>
      </c>
      <c r="E110" s="60" t="s">
        <v>103</v>
      </c>
      <c r="F110" s="60" t="s">
        <v>351</v>
      </c>
      <c r="G110" s="60" t="s">
        <v>352</v>
      </c>
      <c r="H110" s="41">
        <v>28.4</v>
      </c>
      <c r="I110" s="41">
        <v>28.4</v>
      </c>
      <c r="J110" s="41">
        <f t="shared" si="0"/>
        <v>100</v>
      </c>
    </row>
    <row r="111" spans="1:10" ht="32.25" customHeight="1">
      <c r="A111" s="212" t="s">
        <v>347</v>
      </c>
      <c r="B111" s="213"/>
      <c r="C111" s="214"/>
      <c r="D111" s="61" t="s">
        <v>142</v>
      </c>
      <c r="E111" s="61" t="s">
        <v>389</v>
      </c>
      <c r="F111" s="60"/>
      <c r="G111" s="60"/>
      <c r="H111" s="64">
        <f>H112+H114</f>
        <v>727.4</v>
      </c>
      <c r="I111" s="64">
        <f>I112+I114</f>
        <v>727.4</v>
      </c>
      <c r="J111" s="41">
        <f t="shared" si="0"/>
        <v>100</v>
      </c>
    </row>
    <row r="112" spans="1:10" ht="78" customHeight="1">
      <c r="A112" s="216" t="s">
        <v>340</v>
      </c>
      <c r="B112" s="217"/>
      <c r="C112" s="218"/>
      <c r="D112" s="60" t="s">
        <v>142</v>
      </c>
      <c r="E112" s="60" t="s">
        <v>237</v>
      </c>
      <c r="F112" s="60" t="s">
        <v>346</v>
      </c>
      <c r="G112" s="60" t="s">
        <v>287</v>
      </c>
      <c r="H112" s="64">
        <f>H113</f>
        <v>50</v>
      </c>
      <c r="I112" s="64">
        <f>I113</f>
        <v>50</v>
      </c>
      <c r="J112" s="41">
        <f t="shared" si="0"/>
        <v>100</v>
      </c>
    </row>
    <row r="113" spans="1:10" ht="27.75" customHeight="1">
      <c r="A113" s="215" t="s">
        <v>374</v>
      </c>
      <c r="B113" s="215"/>
      <c r="C113" s="215"/>
      <c r="D113" s="60" t="s">
        <v>142</v>
      </c>
      <c r="E113" s="60" t="s">
        <v>237</v>
      </c>
      <c r="F113" s="60" t="s">
        <v>346</v>
      </c>
      <c r="G113" s="60" t="s">
        <v>287</v>
      </c>
      <c r="H113" s="41">
        <v>50</v>
      </c>
      <c r="I113" s="41">
        <v>50</v>
      </c>
      <c r="J113" s="41">
        <f t="shared" si="0"/>
        <v>100</v>
      </c>
    </row>
    <row r="114" spans="1:10" ht="16.5" customHeight="1">
      <c r="A114" s="216" t="s">
        <v>348</v>
      </c>
      <c r="B114" s="217"/>
      <c r="C114" s="218"/>
      <c r="D114" s="60" t="s">
        <v>142</v>
      </c>
      <c r="E114" s="60" t="s">
        <v>237</v>
      </c>
      <c r="F114" s="60" t="s">
        <v>349</v>
      </c>
      <c r="G114" s="60" t="s">
        <v>287</v>
      </c>
      <c r="H114" s="64">
        <f>H115</f>
        <v>677.4</v>
      </c>
      <c r="I114" s="64">
        <f>I115</f>
        <v>677.4</v>
      </c>
      <c r="J114" s="41">
        <f t="shared" si="0"/>
        <v>100</v>
      </c>
    </row>
    <row r="115" spans="1:10" ht="33" customHeight="1">
      <c r="A115" s="215" t="s">
        <v>374</v>
      </c>
      <c r="B115" s="215"/>
      <c r="C115" s="215"/>
      <c r="D115" s="60" t="s">
        <v>142</v>
      </c>
      <c r="E115" s="60" t="s">
        <v>237</v>
      </c>
      <c r="F115" s="60" t="s">
        <v>349</v>
      </c>
      <c r="G115" s="60" t="s">
        <v>287</v>
      </c>
      <c r="H115" s="41">
        <v>677.4</v>
      </c>
      <c r="I115" s="41">
        <v>677.4</v>
      </c>
      <c r="J115" s="41">
        <f t="shared" si="0"/>
        <v>100</v>
      </c>
    </row>
    <row r="116" spans="1:10" ht="18.75" customHeight="1">
      <c r="A116" s="241" t="s">
        <v>173</v>
      </c>
      <c r="B116" s="241"/>
      <c r="C116" s="241"/>
      <c r="D116" s="61" t="s">
        <v>142</v>
      </c>
      <c r="E116" s="61" t="s">
        <v>388</v>
      </c>
      <c r="F116" s="114"/>
      <c r="G116" s="114"/>
      <c r="H116" s="64">
        <f>H117</f>
        <v>112.3</v>
      </c>
      <c r="I116" s="64">
        <f>I117</f>
        <v>112.3</v>
      </c>
      <c r="J116" s="41">
        <f t="shared" si="0"/>
        <v>100</v>
      </c>
    </row>
    <row r="117" spans="1:10" ht="57.75" customHeight="1">
      <c r="A117" s="215" t="s">
        <v>174</v>
      </c>
      <c r="B117" s="215"/>
      <c r="C117" s="215"/>
      <c r="D117" s="60" t="s">
        <v>142</v>
      </c>
      <c r="E117" s="60" t="s">
        <v>172</v>
      </c>
      <c r="F117" s="60" t="s">
        <v>341</v>
      </c>
      <c r="G117" s="62">
        <v>313</v>
      </c>
      <c r="H117" s="41">
        <v>112.3</v>
      </c>
      <c r="I117" s="41">
        <f>I118</f>
        <v>112.3</v>
      </c>
      <c r="J117" s="41">
        <f t="shared" si="0"/>
        <v>100</v>
      </c>
    </row>
    <row r="118" spans="1:10" ht="21.75" customHeight="1">
      <c r="A118" s="215" t="s">
        <v>104</v>
      </c>
      <c r="B118" s="215"/>
      <c r="C118" s="215"/>
      <c r="D118" s="60" t="s">
        <v>142</v>
      </c>
      <c r="E118" s="60" t="s">
        <v>172</v>
      </c>
      <c r="F118" s="60" t="s">
        <v>342</v>
      </c>
      <c r="G118" s="60" t="s">
        <v>238</v>
      </c>
      <c r="H118" s="41">
        <v>112.3</v>
      </c>
      <c r="I118" s="41">
        <v>112.3</v>
      </c>
      <c r="J118" s="41">
        <f t="shared" si="0"/>
        <v>100</v>
      </c>
    </row>
    <row r="119" spans="1:10" ht="24" customHeight="1">
      <c r="A119" s="241" t="s">
        <v>398</v>
      </c>
      <c r="B119" s="241"/>
      <c r="C119" s="241"/>
      <c r="D119" s="61" t="s">
        <v>142</v>
      </c>
      <c r="E119" s="61" t="s">
        <v>397</v>
      </c>
      <c r="F119" s="62"/>
      <c r="G119" s="62"/>
      <c r="H119" s="64">
        <f>H122</f>
        <v>210</v>
      </c>
      <c r="I119" s="64">
        <f>I122</f>
        <v>210</v>
      </c>
      <c r="J119" s="41">
        <f t="shared" si="0"/>
        <v>100</v>
      </c>
    </row>
    <row r="120" spans="1:10" ht="84" customHeight="1" hidden="1">
      <c r="A120" s="215" t="s">
        <v>213</v>
      </c>
      <c r="B120" s="215"/>
      <c r="C120" s="215"/>
      <c r="D120" s="60" t="s">
        <v>142</v>
      </c>
      <c r="E120" s="60" t="s">
        <v>148</v>
      </c>
      <c r="F120" s="60" t="s">
        <v>214</v>
      </c>
      <c r="G120" s="62"/>
      <c r="H120" s="41">
        <f>H121</f>
        <v>58900</v>
      </c>
      <c r="I120" s="41">
        <f>I121</f>
        <v>58900</v>
      </c>
      <c r="J120" s="41">
        <f t="shared" si="0"/>
        <v>100</v>
      </c>
    </row>
    <row r="121" spans="1:10" ht="35.25" customHeight="1" hidden="1">
      <c r="A121" s="215" t="s">
        <v>171</v>
      </c>
      <c r="B121" s="215"/>
      <c r="C121" s="215"/>
      <c r="D121" s="60" t="s">
        <v>142</v>
      </c>
      <c r="E121" s="60" t="s">
        <v>148</v>
      </c>
      <c r="F121" s="60" t="s">
        <v>214</v>
      </c>
      <c r="G121" s="60" t="s">
        <v>233</v>
      </c>
      <c r="H121" s="41">
        <v>58900</v>
      </c>
      <c r="I121" s="41">
        <v>58900</v>
      </c>
      <c r="J121" s="41">
        <f t="shared" si="0"/>
        <v>100</v>
      </c>
    </row>
    <row r="122" spans="1:10" ht="48" customHeight="1">
      <c r="A122" s="216" t="s">
        <v>384</v>
      </c>
      <c r="B122" s="217"/>
      <c r="C122" s="218"/>
      <c r="D122" s="60" t="s">
        <v>142</v>
      </c>
      <c r="E122" s="60" t="s">
        <v>239</v>
      </c>
      <c r="F122" s="60" t="s">
        <v>343</v>
      </c>
      <c r="G122" s="62">
        <v>244</v>
      </c>
      <c r="H122" s="41">
        <f>H123</f>
        <v>210</v>
      </c>
      <c r="I122" s="41">
        <f>I123</f>
        <v>210</v>
      </c>
      <c r="J122" s="41">
        <f aca="true" t="shared" si="2" ref="J122:J129">I122/H122*100</f>
        <v>100</v>
      </c>
    </row>
    <row r="123" spans="1:10" ht="33" customHeight="1">
      <c r="A123" s="215" t="s">
        <v>171</v>
      </c>
      <c r="B123" s="215"/>
      <c r="C123" s="215"/>
      <c r="D123" s="60" t="s">
        <v>142</v>
      </c>
      <c r="E123" s="60" t="s">
        <v>239</v>
      </c>
      <c r="F123" s="60" t="s">
        <v>343</v>
      </c>
      <c r="G123" s="60" t="s">
        <v>287</v>
      </c>
      <c r="H123" s="41">
        <v>210</v>
      </c>
      <c r="I123" s="41">
        <v>210</v>
      </c>
      <c r="J123" s="41">
        <f t="shared" si="2"/>
        <v>100</v>
      </c>
    </row>
    <row r="124" spans="1:11" ht="33" customHeight="1">
      <c r="A124" s="212" t="s">
        <v>399</v>
      </c>
      <c r="B124" s="213"/>
      <c r="C124" s="214"/>
      <c r="D124" s="61" t="s">
        <v>142</v>
      </c>
      <c r="E124" s="61" t="s">
        <v>400</v>
      </c>
      <c r="F124" s="60"/>
      <c r="G124" s="60"/>
      <c r="H124" s="64">
        <f>H125</f>
        <v>317.5</v>
      </c>
      <c r="I124" s="64">
        <f>I125</f>
        <v>317.5</v>
      </c>
      <c r="J124" s="41">
        <f t="shared" si="2"/>
        <v>100</v>
      </c>
      <c r="K124" s="5"/>
    </row>
    <row r="125" spans="1:10" ht="47.25" customHeight="1">
      <c r="A125" s="252" t="s">
        <v>383</v>
      </c>
      <c r="B125" s="253"/>
      <c r="C125" s="254"/>
      <c r="D125" s="61" t="s">
        <v>142</v>
      </c>
      <c r="E125" s="123">
        <v>1204</v>
      </c>
      <c r="F125" s="61" t="s">
        <v>344</v>
      </c>
      <c r="G125" s="123">
        <v>244</v>
      </c>
      <c r="H125" s="64">
        <f>H126</f>
        <v>317.5</v>
      </c>
      <c r="I125" s="64">
        <f>I126</f>
        <v>317.5</v>
      </c>
      <c r="J125" s="41">
        <f t="shared" si="2"/>
        <v>100</v>
      </c>
    </row>
    <row r="126" spans="1:10" ht="18.75" customHeight="1">
      <c r="A126" s="215" t="s">
        <v>67</v>
      </c>
      <c r="B126" s="215"/>
      <c r="C126" s="215"/>
      <c r="D126" s="60" t="s">
        <v>142</v>
      </c>
      <c r="E126" s="50">
        <v>1204</v>
      </c>
      <c r="F126" s="60" t="s">
        <v>344</v>
      </c>
      <c r="G126" s="44">
        <v>244</v>
      </c>
      <c r="H126" s="65">
        <v>317.5</v>
      </c>
      <c r="I126" s="65">
        <v>317.5</v>
      </c>
      <c r="J126" s="41">
        <f t="shared" si="2"/>
        <v>100</v>
      </c>
    </row>
    <row r="127" spans="1:10" ht="31.5" customHeight="1">
      <c r="A127" s="212" t="s">
        <v>402</v>
      </c>
      <c r="B127" s="213"/>
      <c r="C127" s="214"/>
      <c r="D127" s="61" t="s">
        <v>142</v>
      </c>
      <c r="E127" s="124" t="s">
        <v>401</v>
      </c>
      <c r="F127" s="61"/>
      <c r="G127" s="45"/>
      <c r="H127" s="125">
        <f>H128</f>
        <v>98.2</v>
      </c>
      <c r="I127" s="125">
        <f>I128</f>
        <v>98.2</v>
      </c>
      <c r="J127" s="41">
        <f t="shared" si="2"/>
        <v>100</v>
      </c>
    </row>
    <row r="128" spans="1:10" ht="35.25" customHeight="1">
      <c r="A128" s="177" t="s">
        <v>257</v>
      </c>
      <c r="B128" s="255"/>
      <c r="C128" s="178"/>
      <c r="D128" s="61" t="s">
        <v>142</v>
      </c>
      <c r="E128" s="123">
        <v>1301</v>
      </c>
      <c r="F128" s="61" t="s">
        <v>345</v>
      </c>
      <c r="G128" s="123">
        <v>710</v>
      </c>
      <c r="H128" s="64">
        <f>H129</f>
        <v>98.2</v>
      </c>
      <c r="I128" s="64">
        <f>I129</f>
        <v>98.2</v>
      </c>
      <c r="J128" s="41">
        <f t="shared" si="2"/>
        <v>100</v>
      </c>
    </row>
    <row r="129" spans="1:10" ht="24" customHeight="1">
      <c r="A129" s="177" t="s">
        <v>259</v>
      </c>
      <c r="B129" s="255"/>
      <c r="C129" s="178"/>
      <c r="D129" s="89" t="s">
        <v>142</v>
      </c>
      <c r="E129" s="44">
        <v>1301</v>
      </c>
      <c r="F129" s="89" t="s">
        <v>345</v>
      </c>
      <c r="G129" s="44">
        <v>710</v>
      </c>
      <c r="H129" s="37">
        <v>98.2</v>
      </c>
      <c r="I129" s="65">
        <v>98.2</v>
      </c>
      <c r="J129" s="41">
        <f t="shared" si="2"/>
        <v>100</v>
      </c>
    </row>
    <row r="130" spans="1:10" ht="1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1" ht="18.75" customHeight="1">
      <c r="A131" s="209" t="s">
        <v>168</v>
      </c>
      <c r="B131" s="209"/>
      <c r="C131" s="209"/>
      <c r="D131" s="209"/>
      <c r="E131" s="209"/>
      <c r="I131" s="246" t="s">
        <v>248</v>
      </c>
      <c r="J131" s="246"/>
      <c r="K131" t="s">
        <v>408</v>
      </c>
    </row>
  </sheetData>
  <sheetProtection/>
  <mergeCells count="132">
    <mergeCell ref="A77:C77"/>
    <mergeCell ref="A25:C25"/>
    <mergeCell ref="A56:C56"/>
    <mergeCell ref="A71:C71"/>
    <mergeCell ref="A72:C72"/>
    <mergeCell ref="A54:C54"/>
    <mergeCell ref="A62:C62"/>
    <mergeCell ref="A43:C43"/>
    <mergeCell ref="A34:C34"/>
    <mergeCell ref="A44:C44"/>
    <mergeCell ref="A108:C108"/>
    <mergeCell ref="A57:C57"/>
    <mergeCell ref="A46:C46"/>
    <mergeCell ref="A100:C100"/>
    <mergeCell ref="A87:C87"/>
    <mergeCell ref="A102:C102"/>
    <mergeCell ref="A103:C103"/>
    <mergeCell ref="A104:C104"/>
    <mergeCell ref="A88:C88"/>
    <mergeCell ref="A73:C73"/>
    <mergeCell ref="A131:E131"/>
    <mergeCell ref="A125:C125"/>
    <mergeCell ref="A126:C126"/>
    <mergeCell ref="A128:C128"/>
    <mergeCell ref="A129:C129"/>
    <mergeCell ref="A121:C121"/>
    <mergeCell ref="A122:C122"/>
    <mergeCell ref="A124:C124"/>
    <mergeCell ref="A127:C127"/>
    <mergeCell ref="A113:C113"/>
    <mergeCell ref="A114:C114"/>
    <mergeCell ref="A115:C115"/>
    <mergeCell ref="A112:C112"/>
    <mergeCell ref="A109:C109"/>
    <mergeCell ref="A105:C105"/>
    <mergeCell ref="A106:C106"/>
    <mergeCell ref="A111:C111"/>
    <mergeCell ref="A107:C107"/>
    <mergeCell ref="A110:C110"/>
    <mergeCell ref="A120:C120"/>
    <mergeCell ref="F3:J3"/>
    <mergeCell ref="F1:J1"/>
    <mergeCell ref="A123:C123"/>
    <mergeCell ref="A116:C116"/>
    <mergeCell ref="A117:C117"/>
    <mergeCell ref="A118:C118"/>
    <mergeCell ref="A119:C119"/>
    <mergeCell ref="A68:C68"/>
    <mergeCell ref="A48:C48"/>
    <mergeCell ref="A98:C98"/>
    <mergeCell ref="A99:C99"/>
    <mergeCell ref="A95:C95"/>
    <mergeCell ref="A93:C93"/>
    <mergeCell ref="A94:C94"/>
    <mergeCell ref="A97:C97"/>
    <mergeCell ref="A96:C96"/>
    <mergeCell ref="A89:C89"/>
    <mergeCell ref="A82:C82"/>
    <mergeCell ref="A67:C67"/>
    <mergeCell ref="A69:C69"/>
    <mergeCell ref="A70:C70"/>
    <mergeCell ref="A79:C79"/>
    <mergeCell ref="A78:C78"/>
    <mergeCell ref="A76:C76"/>
    <mergeCell ref="A74:C74"/>
    <mergeCell ref="A75:C75"/>
    <mergeCell ref="A91:C91"/>
    <mergeCell ref="A92:C92"/>
    <mergeCell ref="A83:C83"/>
    <mergeCell ref="A63:C63"/>
    <mergeCell ref="A64:C64"/>
    <mergeCell ref="A61:C61"/>
    <mergeCell ref="A84:C84"/>
    <mergeCell ref="A85:C85"/>
    <mergeCell ref="A86:C86"/>
    <mergeCell ref="A90:C90"/>
    <mergeCell ref="A101:C101"/>
    <mergeCell ref="A36:C36"/>
    <mergeCell ref="A37:C37"/>
    <mergeCell ref="A38:C38"/>
    <mergeCell ref="A39:C39"/>
    <mergeCell ref="A80:C80"/>
    <mergeCell ref="A81:C81"/>
    <mergeCell ref="A65:C65"/>
    <mergeCell ref="A66:C66"/>
    <mergeCell ref="A53:C53"/>
    <mergeCell ref="I131:J131"/>
    <mergeCell ref="A21:C21"/>
    <mergeCell ref="A20:C20"/>
    <mergeCell ref="A24:C24"/>
    <mergeCell ref="A31:C31"/>
    <mergeCell ref="A32:C32"/>
    <mergeCell ref="A55:C55"/>
    <mergeCell ref="A40:C40"/>
    <mergeCell ref="A41:C41"/>
    <mergeCell ref="A47:C47"/>
    <mergeCell ref="A5:J5"/>
    <mergeCell ref="A7:C7"/>
    <mergeCell ref="A8:C8"/>
    <mergeCell ref="A14:C14"/>
    <mergeCell ref="E14:G14"/>
    <mergeCell ref="A16:C16"/>
    <mergeCell ref="A15:C15"/>
    <mergeCell ref="A10:C10"/>
    <mergeCell ref="A9:C9"/>
    <mergeCell ref="A23:C23"/>
    <mergeCell ref="A49:C49"/>
    <mergeCell ref="A45:C45"/>
    <mergeCell ref="A26:C26"/>
    <mergeCell ref="A28:C28"/>
    <mergeCell ref="A30:C30"/>
    <mergeCell ref="A27:C27"/>
    <mergeCell ref="L14:N14"/>
    <mergeCell ref="O14:R14"/>
    <mergeCell ref="L31:O31"/>
    <mergeCell ref="A35:C35"/>
    <mergeCell ref="A51:C51"/>
    <mergeCell ref="A52:C52"/>
    <mergeCell ref="A18:C18"/>
    <mergeCell ref="A19:C19"/>
    <mergeCell ref="A50:C50"/>
    <mergeCell ref="A29:C29"/>
    <mergeCell ref="A60:C60"/>
    <mergeCell ref="A17:C17"/>
    <mergeCell ref="A11:C11"/>
    <mergeCell ref="A12:C12"/>
    <mergeCell ref="A13:C13"/>
    <mergeCell ref="A58:C58"/>
    <mergeCell ref="A59:C59"/>
    <mergeCell ref="A42:C42"/>
    <mergeCell ref="A33:C33"/>
    <mergeCell ref="A22:C22"/>
  </mergeCells>
  <printOptions/>
  <pageMargins left="0.75" right="0.25" top="0.55" bottom="0.54" header="0.23" footer="0.17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8.50390625" style="0" customWidth="1"/>
    <col min="2" max="2" width="44.00390625" style="0" customWidth="1"/>
    <col min="3" max="3" width="19.25390625" style="0" customWidth="1"/>
    <col min="4" max="4" width="15.50390625" style="0" customWidth="1"/>
    <col min="5" max="5" width="13.25390625" style="0" customWidth="1"/>
  </cols>
  <sheetData>
    <row r="1" spans="1:5" ht="15">
      <c r="A1" s="6"/>
      <c r="B1" s="6"/>
      <c r="C1" s="260" t="s">
        <v>187</v>
      </c>
      <c r="D1" s="260"/>
      <c r="E1" s="18"/>
    </row>
    <row r="2" spans="1:5" ht="6" customHeight="1">
      <c r="A2" s="6"/>
      <c r="B2" s="6"/>
      <c r="C2" s="6"/>
      <c r="D2" s="6"/>
      <c r="E2" s="6"/>
    </row>
    <row r="3" spans="1:5" ht="30.75" customHeight="1">
      <c r="A3" s="6"/>
      <c r="B3" s="6"/>
      <c r="C3" s="189" t="s">
        <v>430</v>
      </c>
      <c r="D3" s="264"/>
      <c r="E3" s="264"/>
    </row>
    <row r="4" spans="1:5" ht="12" customHeight="1">
      <c r="A4" s="6"/>
      <c r="B4" s="18"/>
      <c r="C4" s="264"/>
      <c r="D4" s="264"/>
      <c r="E4" s="264"/>
    </row>
    <row r="5" spans="1:5" ht="15" customHeight="1" hidden="1">
      <c r="A5" s="6"/>
      <c r="B5" s="6"/>
      <c r="C5" s="264"/>
      <c r="D5" s="264"/>
      <c r="E5" s="264"/>
    </row>
    <row r="6" spans="1:5" ht="15">
      <c r="A6" s="6"/>
      <c r="B6" s="6"/>
      <c r="C6" s="6"/>
      <c r="D6" s="6"/>
      <c r="E6" s="6"/>
    </row>
    <row r="7" spans="1:5" ht="33.75" customHeight="1">
      <c r="A7" s="191" t="s">
        <v>243</v>
      </c>
      <c r="B7" s="261"/>
      <c r="C7" s="261"/>
      <c r="D7" s="261"/>
      <c r="E7" s="261"/>
    </row>
    <row r="8" spans="1:5" ht="15.75" thickBot="1">
      <c r="A8" s="3"/>
      <c r="B8" s="3"/>
      <c r="C8" s="3"/>
      <c r="D8" s="3"/>
      <c r="E8" s="3" t="s">
        <v>68</v>
      </c>
    </row>
    <row r="9" spans="1:5" ht="117" customHeight="1">
      <c r="A9" s="27" t="s">
        <v>0</v>
      </c>
      <c r="B9" s="27" t="s">
        <v>62</v>
      </c>
      <c r="C9" s="49" t="s">
        <v>313</v>
      </c>
      <c r="D9" s="27" t="s">
        <v>403</v>
      </c>
      <c r="E9" s="27" t="s">
        <v>149</v>
      </c>
    </row>
    <row r="10" spans="1:5" ht="43.5" customHeight="1">
      <c r="A10" s="124" t="s">
        <v>241</v>
      </c>
      <c r="B10" s="133" t="s">
        <v>364</v>
      </c>
      <c r="C10" s="132" t="s">
        <v>369</v>
      </c>
      <c r="D10" s="124">
        <v>184.6</v>
      </c>
      <c r="E10" s="134">
        <f>D10/C10*100</f>
        <v>100</v>
      </c>
    </row>
    <row r="11" spans="1:5" ht="15">
      <c r="A11" s="38" t="s">
        <v>16</v>
      </c>
      <c r="B11" s="39" t="s">
        <v>17</v>
      </c>
      <c r="C11" s="53">
        <f>SUM(C12:C16)</f>
        <v>11900.9</v>
      </c>
      <c r="D11" s="53">
        <f>SUM(D12:D16)</f>
        <v>11889.5</v>
      </c>
      <c r="E11" s="53">
        <f aca="true" t="shared" si="0" ref="E11:E39">D11/C11*100</f>
        <v>99.9042089253754</v>
      </c>
    </row>
    <row r="12" spans="1:5" ht="44.25" customHeight="1">
      <c r="A12" s="40" t="s">
        <v>18</v>
      </c>
      <c r="B12" s="12" t="s">
        <v>44</v>
      </c>
      <c r="C12" s="54">
        <v>899</v>
      </c>
      <c r="D12" s="54">
        <v>899</v>
      </c>
      <c r="E12" s="52">
        <f t="shared" si="0"/>
        <v>100</v>
      </c>
    </row>
    <row r="13" spans="1:5" ht="77.25">
      <c r="A13" s="42" t="s">
        <v>19</v>
      </c>
      <c r="B13" s="43" t="s">
        <v>178</v>
      </c>
      <c r="C13" s="54">
        <v>4132.9</v>
      </c>
      <c r="D13" s="54">
        <v>4132.9</v>
      </c>
      <c r="E13" s="52">
        <f>D13/C13*100</f>
        <v>100</v>
      </c>
    </row>
    <row r="14" spans="1:5" ht="15">
      <c r="A14" s="42" t="s">
        <v>310</v>
      </c>
      <c r="B14" s="43" t="s">
        <v>311</v>
      </c>
      <c r="C14" s="54">
        <v>371</v>
      </c>
      <c r="D14" s="54">
        <v>371</v>
      </c>
      <c r="E14" s="52">
        <f>D14/C14*100</f>
        <v>100</v>
      </c>
    </row>
    <row r="15" spans="1:5" ht="15">
      <c r="A15" s="42" t="s">
        <v>312</v>
      </c>
      <c r="B15" s="43" t="s">
        <v>296</v>
      </c>
      <c r="C15" s="54">
        <v>0</v>
      </c>
      <c r="D15" s="54">
        <v>0</v>
      </c>
      <c r="E15" s="52" t="e">
        <f>D15/C15*100</f>
        <v>#DIV/0!</v>
      </c>
    </row>
    <row r="16" spans="1:5" ht="15">
      <c r="A16" s="44" t="s">
        <v>150</v>
      </c>
      <c r="B16" s="43" t="s">
        <v>31</v>
      </c>
      <c r="C16" s="55">
        <v>6498</v>
      </c>
      <c r="D16" s="55">
        <v>6486.6</v>
      </c>
      <c r="E16" s="51">
        <f t="shared" si="0"/>
        <v>99.82456140350878</v>
      </c>
    </row>
    <row r="17" spans="1:5" ht="15">
      <c r="A17" s="45" t="s">
        <v>180</v>
      </c>
      <c r="B17" s="46" t="s">
        <v>181</v>
      </c>
      <c r="C17" s="56">
        <f>SUM(C18)</f>
        <v>390.6</v>
      </c>
      <c r="D17" s="56">
        <f>SUM(D18)</f>
        <v>390.6</v>
      </c>
      <c r="E17" s="56">
        <f>D17/C17*100</f>
        <v>100</v>
      </c>
    </row>
    <row r="18" spans="1:5" ht="15">
      <c r="A18" s="44" t="s">
        <v>179</v>
      </c>
      <c r="B18" s="43" t="s">
        <v>175</v>
      </c>
      <c r="C18" s="55">
        <v>390.6</v>
      </c>
      <c r="D18" s="55">
        <v>390.6</v>
      </c>
      <c r="E18" s="51">
        <f>D18/C18*100</f>
        <v>100</v>
      </c>
    </row>
    <row r="19" spans="1:5" ht="30">
      <c r="A19" s="45" t="s">
        <v>20</v>
      </c>
      <c r="B19" s="46" t="s">
        <v>32</v>
      </c>
      <c r="C19" s="56">
        <f>SUM(C20:C21)</f>
        <v>380.8</v>
      </c>
      <c r="D19" s="56">
        <f>SUM(D20:D21)</f>
        <v>380.8</v>
      </c>
      <c r="E19" s="53">
        <f t="shared" si="0"/>
        <v>100</v>
      </c>
    </row>
    <row r="20" spans="1:5" ht="61.5">
      <c r="A20" s="44" t="s">
        <v>21</v>
      </c>
      <c r="B20" s="43" t="s">
        <v>182</v>
      </c>
      <c r="C20" s="55">
        <v>373.8</v>
      </c>
      <c r="D20" s="55">
        <v>373.8</v>
      </c>
      <c r="E20" s="51">
        <f t="shared" si="0"/>
        <v>100</v>
      </c>
    </row>
    <row r="21" spans="1:5" ht="46.5">
      <c r="A21" s="44" t="s">
        <v>73</v>
      </c>
      <c r="B21" s="43" t="s">
        <v>72</v>
      </c>
      <c r="C21" s="55">
        <v>7</v>
      </c>
      <c r="D21" s="55">
        <v>7</v>
      </c>
      <c r="E21" s="51">
        <f t="shared" si="0"/>
        <v>100</v>
      </c>
    </row>
    <row r="22" spans="1:6" ht="15">
      <c r="A22" s="45" t="s">
        <v>22</v>
      </c>
      <c r="B22" s="46" t="s">
        <v>33</v>
      </c>
      <c r="C22" s="56">
        <f>C23+C24</f>
        <v>5302.6</v>
      </c>
      <c r="D22" s="56">
        <f>SUM(D23:D24)</f>
        <v>3977.6</v>
      </c>
      <c r="E22" s="53">
        <f t="shared" si="0"/>
        <v>75.01225813751743</v>
      </c>
      <c r="F22" s="5"/>
    </row>
    <row r="23" spans="1:6" ht="15">
      <c r="A23" s="45" t="s">
        <v>216</v>
      </c>
      <c r="B23" s="47" t="s">
        <v>209</v>
      </c>
      <c r="C23" s="55">
        <v>4770</v>
      </c>
      <c r="D23" s="55">
        <v>3445.1</v>
      </c>
      <c r="E23" s="53">
        <f t="shared" si="0"/>
        <v>72.22431865828092</v>
      </c>
      <c r="F23" s="5"/>
    </row>
    <row r="24" spans="1:5" ht="18.75" customHeight="1">
      <c r="A24" s="44" t="s">
        <v>23</v>
      </c>
      <c r="B24" s="43" t="s">
        <v>34</v>
      </c>
      <c r="C24" s="55">
        <v>532.6</v>
      </c>
      <c r="D24" s="55">
        <v>532.5</v>
      </c>
      <c r="E24" s="51">
        <f t="shared" si="0"/>
        <v>99.98122418325197</v>
      </c>
    </row>
    <row r="25" spans="1:6" ht="15">
      <c r="A25" s="45" t="s">
        <v>24</v>
      </c>
      <c r="B25" s="46" t="s">
        <v>35</v>
      </c>
      <c r="C25" s="56">
        <f>SUM(C26:C27)</f>
        <v>7080.7</v>
      </c>
      <c r="D25" s="56">
        <f>SUM(D26:D27)</f>
        <v>7080.4</v>
      </c>
      <c r="E25" s="53">
        <f t="shared" si="0"/>
        <v>99.9957631307639</v>
      </c>
      <c r="F25" s="5"/>
    </row>
    <row r="26" spans="1:5" ht="15">
      <c r="A26" s="44" t="s">
        <v>25</v>
      </c>
      <c r="B26" s="43" t="s">
        <v>36</v>
      </c>
      <c r="C26" s="55">
        <v>2907.2</v>
      </c>
      <c r="D26" s="55">
        <v>2907.1</v>
      </c>
      <c r="E26" s="51">
        <f t="shared" si="0"/>
        <v>99.99656026417172</v>
      </c>
    </row>
    <row r="27" spans="1:5" ht="15">
      <c r="A27" s="44" t="s">
        <v>26</v>
      </c>
      <c r="B27" s="43" t="s">
        <v>37</v>
      </c>
      <c r="C27" s="55">
        <v>4173.5</v>
      </c>
      <c r="D27" s="55">
        <v>4173.3</v>
      </c>
      <c r="E27" s="51">
        <f t="shared" si="0"/>
        <v>99.99520785911106</v>
      </c>
    </row>
    <row r="28" spans="1:5" ht="15">
      <c r="A28" s="45" t="s">
        <v>27</v>
      </c>
      <c r="B28" s="46" t="s">
        <v>38</v>
      </c>
      <c r="C28" s="56">
        <f>C29</f>
        <v>166.2</v>
      </c>
      <c r="D28" s="56">
        <f>D29</f>
        <v>166.2</v>
      </c>
      <c r="E28" s="53">
        <f t="shared" si="0"/>
        <v>100</v>
      </c>
    </row>
    <row r="29" spans="1:5" ht="15">
      <c r="A29" s="44" t="s">
        <v>28</v>
      </c>
      <c r="B29" s="43" t="s">
        <v>39</v>
      </c>
      <c r="C29" s="55">
        <v>166.2</v>
      </c>
      <c r="D29" s="55">
        <v>166.2</v>
      </c>
      <c r="E29" s="51">
        <f t="shared" si="0"/>
        <v>100</v>
      </c>
    </row>
    <row r="30" spans="1:5" ht="15">
      <c r="A30" s="45" t="s">
        <v>29</v>
      </c>
      <c r="B30" s="46" t="s">
        <v>152</v>
      </c>
      <c r="C30" s="56">
        <f>SUM(C31:C32)</f>
        <v>6055.4</v>
      </c>
      <c r="D30" s="56">
        <f>SUM(D31:D32)</f>
        <v>6055.4</v>
      </c>
      <c r="E30" s="53">
        <f t="shared" si="0"/>
        <v>100</v>
      </c>
    </row>
    <row r="31" spans="1:5" ht="15">
      <c r="A31" s="44" t="s">
        <v>30</v>
      </c>
      <c r="B31" s="43" t="s">
        <v>40</v>
      </c>
      <c r="C31" s="55">
        <v>5328</v>
      </c>
      <c r="D31" s="55">
        <v>5328</v>
      </c>
      <c r="E31" s="51">
        <f t="shared" si="0"/>
        <v>100</v>
      </c>
    </row>
    <row r="32" spans="1:5" ht="15">
      <c r="A32" s="44" t="s">
        <v>242</v>
      </c>
      <c r="B32" s="43" t="s">
        <v>40</v>
      </c>
      <c r="C32" s="55">
        <v>727.4</v>
      </c>
      <c r="D32" s="55">
        <v>727.4</v>
      </c>
      <c r="E32" s="51">
        <f t="shared" si="0"/>
        <v>100</v>
      </c>
    </row>
    <row r="33" spans="1:5" ht="15">
      <c r="A33" s="45">
        <v>1000</v>
      </c>
      <c r="B33" s="46" t="s">
        <v>42</v>
      </c>
      <c r="C33" s="56">
        <f>C34</f>
        <v>112.3</v>
      </c>
      <c r="D33" s="56">
        <f>D34</f>
        <v>112.3</v>
      </c>
      <c r="E33" s="53">
        <f t="shared" si="0"/>
        <v>100</v>
      </c>
    </row>
    <row r="34" spans="1:5" ht="15">
      <c r="A34" s="44">
        <v>1001</v>
      </c>
      <c r="B34" s="43" t="s">
        <v>183</v>
      </c>
      <c r="C34" s="55">
        <v>112.3</v>
      </c>
      <c r="D34" s="55">
        <v>112.3</v>
      </c>
      <c r="E34" s="51">
        <f t="shared" si="0"/>
        <v>100</v>
      </c>
    </row>
    <row r="35" spans="1:5" ht="15">
      <c r="A35" s="45">
        <v>1100</v>
      </c>
      <c r="B35" s="46" t="s">
        <v>41</v>
      </c>
      <c r="C35" s="56">
        <f>C36</f>
        <v>210</v>
      </c>
      <c r="D35" s="56">
        <f>D36</f>
        <v>210</v>
      </c>
      <c r="E35" s="53">
        <f>D35/C35*100</f>
        <v>100</v>
      </c>
    </row>
    <row r="36" spans="1:5" ht="15">
      <c r="A36" s="44">
        <v>1100</v>
      </c>
      <c r="B36" s="43" t="s">
        <v>151</v>
      </c>
      <c r="C36" s="55">
        <v>210</v>
      </c>
      <c r="D36" s="55">
        <v>210</v>
      </c>
      <c r="E36" s="51">
        <f>D36/C36*100</f>
        <v>100</v>
      </c>
    </row>
    <row r="37" spans="1:5" ht="15">
      <c r="A37" s="45">
        <v>1204</v>
      </c>
      <c r="B37" s="46" t="s">
        <v>258</v>
      </c>
      <c r="C37" s="56">
        <v>317.5</v>
      </c>
      <c r="D37" s="56">
        <v>317.5</v>
      </c>
      <c r="E37" s="51">
        <f>D37/C37*100</f>
        <v>100</v>
      </c>
    </row>
    <row r="38" spans="1:5" ht="15">
      <c r="A38" s="45">
        <v>1301</v>
      </c>
      <c r="B38" s="46" t="s">
        <v>259</v>
      </c>
      <c r="C38" s="56">
        <v>98.2</v>
      </c>
      <c r="D38" s="56">
        <v>98.2</v>
      </c>
      <c r="E38" s="51">
        <f t="shared" si="0"/>
        <v>100</v>
      </c>
    </row>
    <row r="39" spans="1:5" ht="15">
      <c r="A39" s="262" t="s">
        <v>69</v>
      </c>
      <c r="B39" s="263"/>
      <c r="C39" s="165">
        <f>C10+C11+C17+C19+C22+C25+C28+C30+C33+C35+C37+C38</f>
        <v>32199.800000000003</v>
      </c>
      <c r="D39" s="165">
        <f>D10+D11+D17+D19+D22+D25+D28+D30+D35+D33+D38+D37</f>
        <v>30863.1</v>
      </c>
      <c r="E39" s="166">
        <f t="shared" si="0"/>
        <v>95.84873197970172</v>
      </c>
    </row>
    <row r="40" spans="1:5" ht="15">
      <c r="A40" s="6"/>
      <c r="B40" s="6"/>
      <c r="C40" s="57"/>
      <c r="D40" s="57"/>
      <c r="E40" s="57"/>
    </row>
    <row r="41" spans="1:5" ht="24.75" customHeight="1">
      <c r="A41" s="204" t="s">
        <v>168</v>
      </c>
      <c r="B41" s="204"/>
      <c r="C41" s="48"/>
      <c r="D41" s="265" t="s">
        <v>244</v>
      </c>
      <c r="E41" s="265"/>
    </row>
  </sheetData>
  <sheetProtection/>
  <mergeCells count="6">
    <mergeCell ref="A41:B41"/>
    <mergeCell ref="C1:D1"/>
    <mergeCell ref="A7:E7"/>
    <mergeCell ref="A39:B39"/>
    <mergeCell ref="C3:E5"/>
    <mergeCell ref="D41:E41"/>
  </mergeCells>
  <printOptions/>
  <pageMargins left="0.28" right="0.25" top="0.44" bottom="0.25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5"/>
  <sheetViews>
    <sheetView view="pageBreakPreview" zoomScale="70" zoomScaleSheetLayoutView="70" zoomScalePageLayoutView="0" workbookViewId="0" topLeftCell="A1">
      <selection activeCell="D32" sqref="A1:E32"/>
    </sheetView>
  </sheetViews>
  <sheetFormatPr defaultColWidth="9.00390625" defaultRowHeight="12.75"/>
  <cols>
    <col min="1" max="1" width="29.125" style="0" customWidth="1"/>
    <col min="2" max="2" width="35.50390625" style="0" customWidth="1"/>
    <col min="3" max="3" width="16.125" style="0" customWidth="1"/>
    <col min="4" max="4" width="14.25390625" style="0" customWidth="1"/>
    <col min="5" max="5" width="3.625" style="0" customWidth="1"/>
  </cols>
  <sheetData>
    <row r="1" ht="3" customHeight="1"/>
    <row r="2" spans="3:5" ht="15">
      <c r="C2" s="260" t="s">
        <v>186</v>
      </c>
      <c r="D2" s="260"/>
      <c r="E2" s="18"/>
    </row>
    <row r="3" spans="3:5" ht="10.5" customHeight="1">
      <c r="C3" s="19"/>
      <c r="D3" s="19"/>
      <c r="E3" s="19"/>
    </row>
    <row r="4" spans="2:6" ht="61.5" customHeight="1">
      <c r="B4" s="1"/>
      <c r="C4" s="209" t="s">
        <v>428</v>
      </c>
      <c r="D4" s="209"/>
      <c r="E4" s="209"/>
      <c r="F4" s="1"/>
    </row>
    <row r="5" ht="9.75" customHeight="1"/>
    <row r="6" spans="1:5" ht="30.75" customHeight="1">
      <c r="A6" s="191" t="s">
        <v>422</v>
      </c>
      <c r="B6" s="281"/>
      <c r="C6" s="281"/>
      <c r="D6" s="281"/>
      <c r="E6" s="281"/>
    </row>
    <row r="7" spans="1:5" ht="15.75" thickBot="1">
      <c r="A7" s="3"/>
      <c r="B7" s="3"/>
      <c r="C7" s="3"/>
      <c r="D7" s="283" t="s">
        <v>68</v>
      </c>
      <c r="E7" s="283"/>
    </row>
    <row r="8" spans="1:5" ht="78" customHeight="1">
      <c r="A8" s="7" t="s">
        <v>66</v>
      </c>
      <c r="B8" s="159" t="s">
        <v>70</v>
      </c>
      <c r="C8" s="158" t="s">
        <v>409</v>
      </c>
      <c r="D8" s="284" t="s">
        <v>410</v>
      </c>
      <c r="E8" s="285"/>
    </row>
    <row r="9" spans="1:5" ht="12.75">
      <c r="A9" s="268" t="s">
        <v>245</v>
      </c>
      <c r="B9" s="269"/>
      <c r="C9" s="269"/>
      <c r="D9" s="269"/>
      <c r="E9" s="270"/>
    </row>
    <row r="10" spans="1:5" ht="45">
      <c r="A10" s="7"/>
      <c r="B10" s="15" t="s">
        <v>74</v>
      </c>
      <c r="C10" s="100">
        <v>2326</v>
      </c>
      <c r="D10" s="286">
        <v>-1116</v>
      </c>
      <c r="E10" s="287"/>
    </row>
    <row r="11" spans="1:5" ht="10.5" customHeight="1">
      <c r="A11" s="7"/>
      <c r="B11" s="15"/>
      <c r="C11" s="100"/>
      <c r="D11" s="288"/>
      <c r="E11" s="289"/>
    </row>
    <row r="12" spans="1:5" ht="37.5" customHeight="1">
      <c r="A12" s="15" t="s">
        <v>411</v>
      </c>
      <c r="B12" s="12" t="s">
        <v>412</v>
      </c>
      <c r="C12" s="135">
        <v>1000</v>
      </c>
      <c r="D12" s="275">
        <v>1000</v>
      </c>
      <c r="E12" s="276"/>
    </row>
    <row r="13" spans="1:5" ht="9.75" customHeight="1" thickBot="1">
      <c r="A13" s="15"/>
      <c r="B13" s="12"/>
      <c r="C13" s="101"/>
      <c r="D13" s="153"/>
      <c r="E13" s="154"/>
    </row>
    <row r="14" spans="1:5" ht="58.5" customHeight="1" thickBot="1">
      <c r="A14" s="136" t="s">
        <v>413</v>
      </c>
      <c r="B14" s="137" t="s">
        <v>414</v>
      </c>
      <c r="C14" s="145">
        <v>2000</v>
      </c>
      <c r="D14" s="290">
        <v>2000</v>
      </c>
      <c r="E14" s="291"/>
    </row>
    <row r="15" spans="1:5" ht="9.75" customHeight="1" thickBot="1">
      <c r="A15" s="138"/>
      <c r="B15" s="141"/>
      <c r="C15" s="146"/>
      <c r="D15" s="155"/>
      <c r="E15" s="156"/>
    </row>
    <row r="16" spans="1:5" ht="58.5" customHeight="1" hidden="1" thickBot="1">
      <c r="A16" s="138"/>
      <c r="B16" s="141"/>
      <c r="C16" s="146"/>
      <c r="D16" s="155"/>
      <c r="E16" s="156"/>
    </row>
    <row r="17" spans="1:5" ht="10.5" customHeight="1">
      <c r="A17" s="297" t="s">
        <v>415</v>
      </c>
      <c r="B17" s="299" t="s">
        <v>416</v>
      </c>
      <c r="C17" s="301">
        <v>2000</v>
      </c>
      <c r="D17" s="277">
        <v>2000</v>
      </c>
      <c r="E17" s="278"/>
    </row>
    <row r="18" spans="1:5" ht="66.75" customHeight="1" thickBot="1">
      <c r="A18" s="298"/>
      <c r="B18" s="300"/>
      <c r="C18" s="302"/>
      <c r="D18" s="279"/>
      <c r="E18" s="280"/>
    </row>
    <row r="19" spans="1:5" ht="9" customHeight="1" thickBot="1">
      <c r="A19" s="139"/>
      <c r="B19" s="142"/>
      <c r="C19" s="147"/>
      <c r="D19" s="155"/>
      <c r="E19" s="156"/>
    </row>
    <row r="20" spans="1:5" ht="46.5" customHeight="1" thickBot="1">
      <c r="A20" s="139" t="s">
        <v>417</v>
      </c>
      <c r="B20" s="140" t="s">
        <v>418</v>
      </c>
      <c r="C20" s="151">
        <v>1000</v>
      </c>
      <c r="D20" s="292">
        <v>0</v>
      </c>
      <c r="E20" s="293"/>
    </row>
    <row r="21" spans="1:5" ht="9" customHeight="1" thickBot="1">
      <c r="A21" s="143"/>
      <c r="B21" s="150"/>
      <c r="C21" s="152"/>
      <c r="D21" s="157"/>
      <c r="E21" s="156"/>
    </row>
    <row r="22" spans="1:5" ht="46.5" customHeight="1" hidden="1" thickBot="1">
      <c r="A22" s="143"/>
      <c r="B22" s="144"/>
      <c r="C22" s="148"/>
      <c r="D22" s="160"/>
      <c r="E22" s="161"/>
    </row>
    <row r="23" spans="1:5" ht="24" customHeight="1">
      <c r="A23" s="297" t="s">
        <v>419</v>
      </c>
      <c r="B23" s="303" t="s">
        <v>420</v>
      </c>
      <c r="C23" s="162"/>
      <c r="D23" s="294"/>
      <c r="E23" s="294"/>
    </row>
    <row r="24" spans="1:5" ht="21" customHeight="1" thickBot="1">
      <c r="A24" s="298"/>
      <c r="B24" s="300"/>
      <c r="C24" s="147">
        <v>1000</v>
      </c>
      <c r="D24" s="295">
        <v>-1000</v>
      </c>
      <c r="E24" s="296"/>
    </row>
    <row r="25" spans="1:5" ht="10.5" customHeight="1">
      <c r="A25" s="15"/>
      <c r="B25" s="12"/>
      <c r="C25" s="149"/>
      <c r="D25" s="153"/>
      <c r="E25" s="154"/>
    </row>
    <row r="26" spans="1:5" s="5" customFormat="1" ht="30">
      <c r="A26" s="16" t="s">
        <v>46</v>
      </c>
      <c r="B26" s="17" t="s">
        <v>75</v>
      </c>
      <c r="C26" s="102">
        <v>1326</v>
      </c>
      <c r="D26" s="286">
        <f>D28+D36</f>
        <v>-116</v>
      </c>
      <c r="E26" s="287"/>
    </row>
    <row r="27" spans="1:5" ht="11.25" customHeight="1">
      <c r="A27" s="9"/>
      <c r="B27" s="8"/>
      <c r="C27" s="103"/>
      <c r="D27" s="286"/>
      <c r="E27" s="287"/>
    </row>
    <row r="28" spans="1:5" ht="32.25" customHeight="1">
      <c r="A28" s="9" t="s">
        <v>47</v>
      </c>
      <c r="B28" s="14" t="s">
        <v>48</v>
      </c>
      <c r="C28" s="69">
        <v>-31933.8</v>
      </c>
      <c r="D28" s="271">
        <v>-33159.9</v>
      </c>
      <c r="E28" s="272"/>
    </row>
    <row r="29" spans="1:5" ht="12" customHeight="1">
      <c r="A29" s="9"/>
      <c r="B29" s="8"/>
      <c r="C29" s="69"/>
      <c r="D29" s="271"/>
      <c r="E29" s="272"/>
    </row>
    <row r="30" spans="1:5" ht="30.75">
      <c r="A30" s="9" t="s">
        <v>49</v>
      </c>
      <c r="B30" s="14" t="s">
        <v>50</v>
      </c>
      <c r="C30" s="69">
        <v>-31933.8</v>
      </c>
      <c r="D30" s="271">
        <v>-33159.9</v>
      </c>
      <c r="E30" s="272"/>
    </row>
    <row r="31" spans="1:5" ht="10.5" customHeight="1">
      <c r="A31" s="9"/>
      <c r="B31" s="8"/>
      <c r="C31" s="69"/>
      <c r="D31" s="271"/>
      <c r="E31" s="272"/>
    </row>
    <row r="32" spans="1:5" ht="30.75">
      <c r="A32" s="9" t="s">
        <v>51</v>
      </c>
      <c r="B32" s="14" t="s">
        <v>52</v>
      </c>
      <c r="C32" s="69">
        <v>-31933.8</v>
      </c>
      <c r="D32" s="271">
        <v>-33159.9</v>
      </c>
      <c r="E32" s="272"/>
    </row>
    <row r="33" spans="1:5" ht="12" customHeight="1">
      <c r="A33" s="9"/>
      <c r="B33" s="8"/>
      <c r="C33" s="69"/>
      <c r="D33" s="271"/>
      <c r="E33" s="272"/>
    </row>
    <row r="34" spans="1:5" ht="30" customHeight="1">
      <c r="A34" s="9" t="s">
        <v>53</v>
      </c>
      <c r="B34" s="14" t="s">
        <v>421</v>
      </c>
      <c r="C34" s="69">
        <v>-31933.8</v>
      </c>
      <c r="D34" s="271">
        <v>-33159.9</v>
      </c>
      <c r="E34" s="272"/>
    </row>
    <row r="35" spans="1:5" ht="11.25" customHeight="1">
      <c r="A35" s="9"/>
      <c r="B35" s="8"/>
      <c r="C35" s="103"/>
      <c r="D35" s="273"/>
      <c r="E35" s="274"/>
    </row>
    <row r="36" spans="1:5" ht="30.75">
      <c r="A36" s="9" t="s">
        <v>54</v>
      </c>
      <c r="B36" s="14" t="s">
        <v>55</v>
      </c>
      <c r="C36" s="69">
        <v>33259.7</v>
      </c>
      <c r="D36" s="271">
        <v>33043.9</v>
      </c>
      <c r="E36" s="272"/>
    </row>
    <row r="37" spans="1:5" ht="12" customHeight="1">
      <c r="A37" s="9"/>
      <c r="B37" s="8"/>
      <c r="C37" s="69"/>
      <c r="D37" s="273"/>
      <c r="E37" s="274"/>
    </row>
    <row r="38" spans="1:5" ht="30.75">
      <c r="A38" s="9" t="s">
        <v>56</v>
      </c>
      <c r="B38" s="14" t="s">
        <v>57</v>
      </c>
      <c r="C38" s="69">
        <v>33259.7</v>
      </c>
      <c r="D38" s="271">
        <v>33043.9</v>
      </c>
      <c r="E38" s="272"/>
    </row>
    <row r="39" spans="1:5" ht="9.75" customHeight="1">
      <c r="A39" s="9"/>
      <c r="B39" s="8"/>
      <c r="C39" s="69"/>
      <c r="D39" s="271"/>
      <c r="E39" s="272"/>
    </row>
    <row r="40" spans="1:5" ht="30.75">
      <c r="A40" s="9" t="s">
        <v>58</v>
      </c>
      <c r="B40" s="14" t="s">
        <v>59</v>
      </c>
      <c r="C40" s="69">
        <v>33259.7</v>
      </c>
      <c r="D40" s="271">
        <v>33043.9</v>
      </c>
      <c r="E40" s="272"/>
    </row>
    <row r="41" spans="1:5" ht="10.5" customHeight="1">
      <c r="A41" s="9"/>
      <c r="B41" s="8"/>
      <c r="C41" s="69"/>
      <c r="D41" s="271"/>
      <c r="E41" s="272"/>
    </row>
    <row r="42" spans="1:5" ht="46.5">
      <c r="A42" s="9" t="s">
        <v>63</v>
      </c>
      <c r="B42" s="14" t="s">
        <v>60</v>
      </c>
      <c r="C42" s="69">
        <v>33259.7</v>
      </c>
      <c r="D42" s="271">
        <v>33043.9</v>
      </c>
      <c r="E42" s="272"/>
    </row>
    <row r="43" spans="1:4" ht="15">
      <c r="A43" s="104"/>
      <c r="C43" s="282"/>
      <c r="D43" s="282"/>
    </row>
    <row r="44" ht="12" hidden="1"/>
    <row r="45" spans="1:5" ht="18">
      <c r="A45" s="266" t="s">
        <v>168</v>
      </c>
      <c r="B45" s="266"/>
      <c r="C45" s="2"/>
      <c r="D45" s="267" t="s">
        <v>246</v>
      </c>
      <c r="E45" s="267"/>
    </row>
  </sheetData>
  <sheetProtection/>
  <mergeCells count="39">
    <mergeCell ref="D14:E14"/>
    <mergeCell ref="D20:E20"/>
    <mergeCell ref="D23:E23"/>
    <mergeCell ref="D24:E24"/>
    <mergeCell ref="A17:A18"/>
    <mergeCell ref="B17:B18"/>
    <mergeCell ref="C17:C18"/>
    <mergeCell ref="A23:A24"/>
    <mergeCell ref="B23:B24"/>
    <mergeCell ref="C2:D2"/>
    <mergeCell ref="A6:E6"/>
    <mergeCell ref="C43:D43"/>
    <mergeCell ref="D7:E7"/>
    <mergeCell ref="D8:E8"/>
    <mergeCell ref="D26:E26"/>
    <mergeCell ref="D27:E27"/>
    <mergeCell ref="D34:E34"/>
    <mergeCell ref="D10:E10"/>
    <mergeCell ref="D11:E11"/>
    <mergeCell ref="D12:E12"/>
    <mergeCell ref="D40:E40"/>
    <mergeCell ref="D32:E32"/>
    <mergeCell ref="D33:E33"/>
    <mergeCell ref="D35:E35"/>
    <mergeCell ref="D28:E28"/>
    <mergeCell ref="D29:E29"/>
    <mergeCell ref="D30:E30"/>
    <mergeCell ref="D31:E31"/>
    <mergeCell ref="D17:E18"/>
    <mergeCell ref="C4:E4"/>
    <mergeCell ref="A45:B45"/>
    <mergeCell ref="D45:E45"/>
    <mergeCell ref="A9:E9"/>
    <mergeCell ref="D36:E36"/>
    <mergeCell ref="D41:E41"/>
    <mergeCell ref="D42:E42"/>
    <mergeCell ref="D37:E37"/>
    <mergeCell ref="D38:E38"/>
    <mergeCell ref="D39:E39"/>
  </mergeCells>
  <printOptions/>
  <pageMargins left="0.31" right="0.23" top="0.38" bottom="0.26" header="0.17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3" sqref="C3:D3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88" t="s">
        <v>185</v>
      </c>
      <c r="D1" s="188"/>
      <c r="E1" s="2"/>
    </row>
    <row r="2" ht="10.5" customHeight="1"/>
    <row r="3" spans="2:5" ht="65.25" customHeight="1">
      <c r="B3" s="1"/>
      <c r="C3" s="189" t="s">
        <v>429</v>
      </c>
      <c r="D3" s="189"/>
      <c r="E3" s="10"/>
    </row>
    <row r="4" spans="3:5" ht="21.75" customHeight="1">
      <c r="C4" s="1"/>
      <c r="D4" s="1"/>
      <c r="E4" s="1"/>
    </row>
    <row r="5" ht="6.75" customHeight="1"/>
    <row r="6" spans="1:5" ht="41.25" customHeight="1">
      <c r="A6" s="304" t="s">
        <v>217</v>
      </c>
      <c r="B6" s="305"/>
      <c r="C6" s="305"/>
      <c r="D6" s="305"/>
      <c r="E6" s="11"/>
    </row>
    <row r="7" spans="1:5" ht="30.75">
      <c r="A7" s="50" t="s">
        <v>105</v>
      </c>
      <c r="B7" s="50" t="s">
        <v>106</v>
      </c>
      <c r="C7" s="50" t="s">
        <v>270</v>
      </c>
      <c r="D7" s="50" t="s">
        <v>423</v>
      </c>
      <c r="E7" s="3"/>
    </row>
    <row r="8" spans="1:5" ht="15.75" customHeight="1">
      <c r="A8" s="22"/>
      <c r="B8" s="34"/>
      <c r="C8" s="22"/>
      <c r="D8" s="22"/>
      <c r="E8" s="3"/>
    </row>
    <row r="9" spans="1:5" ht="42" customHeight="1">
      <c r="A9" s="20" t="s">
        <v>215</v>
      </c>
      <c r="B9" s="20" t="s">
        <v>67</v>
      </c>
      <c r="C9" s="13">
        <v>0</v>
      </c>
      <c r="D9" s="13">
        <v>0</v>
      </c>
      <c r="E9" s="21"/>
    </row>
    <row r="10" spans="1:5" ht="15" customHeight="1">
      <c r="A10" s="20" t="s">
        <v>107</v>
      </c>
      <c r="B10" s="12"/>
      <c r="C10" s="13">
        <f>SUM(C9)</f>
        <v>0</v>
      </c>
      <c r="D10" s="13">
        <f>SUM(D9)</f>
        <v>0</v>
      </c>
      <c r="E10" s="21"/>
    </row>
    <row r="11" spans="1:5" ht="15" customHeight="1">
      <c r="A11" s="32"/>
      <c r="B11" s="3"/>
      <c r="C11" s="33"/>
      <c r="D11" s="33"/>
      <c r="E11" s="21"/>
    </row>
    <row r="12" spans="1:5" ht="15" customHeight="1">
      <c r="A12" s="32"/>
      <c r="B12" s="3"/>
      <c r="D12" s="1"/>
      <c r="E12" s="21"/>
    </row>
    <row r="13" spans="1:5" ht="30" customHeight="1">
      <c r="A13" s="266" t="s">
        <v>168</v>
      </c>
      <c r="B13" s="266"/>
      <c r="D13" s="58" t="s">
        <v>247</v>
      </c>
      <c r="E13" s="21"/>
    </row>
    <row r="14" spans="1:5" ht="12">
      <c r="A14" s="282"/>
      <c r="B14" s="282"/>
      <c r="D14" s="1"/>
      <c r="E14" s="1"/>
    </row>
    <row r="15" spans="1:5" ht="15">
      <c r="A15" s="264"/>
      <c r="B15" s="264"/>
      <c r="D15" s="18"/>
      <c r="E15" s="18"/>
    </row>
    <row r="16" spans="1:5" ht="18" customHeight="1">
      <c r="A16" s="264"/>
      <c r="B16" s="264"/>
      <c r="D16" s="18"/>
      <c r="E16" s="18"/>
    </row>
    <row r="21" ht="12.75" customHeight="1"/>
  </sheetData>
  <sheetProtection/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comcen</cp:lastModifiedBy>
  <cp:lastPrinted>2015-03-02T09:45:20Z</cp:lastPrinted>
  <dcterms:created xsi:type="dcterms:W3CDTF">2008-06-16T09:18:54Z</dcterms:created>
  <dcterms:modified xsi:type="dcterms:W3CDTF">2015-03-02T10:20:09Z</dcterms:modified>
  <cp:category/>
  <cp:version/>
  <cp:contentType/>
  <cp:contentStatus/>
</cp:coreProperties>
</file>